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D:\TDJV-TRJV\TDJV\TDJV 2026\Epreuves et résultats\Brignais\"/>
    </mc:Choice>
  </mc:AlternateContent>
  <workbookProtection workbookAlgorithmName="SHA-512" workbookHashValue="xrqTJ/yyYolpbTmVNJPjw6FsHt41X21Ni2g982smwW3eBOttUYPrI98CwQJqv/wRWvcybpavk6+l8E9D5+KUZw==" workbookSaltValue="mrzkLrnTGsgtD6cwDLTTdw==" workbookSpinCount="100000" lockStructure="1"/>
  <bookViews>
    <workbookView xWindow="4095" yWindow="795" windowWidth="23565" windowHeight="18360" firstSheet="12" activeTab="12"/>
  </bookViews>
  <sheets>
    <sheet name="Préinscriptions" sheetId="70" state="hidden" r:id="rId1"/>
    <sheet name="Pré I Clubs" sheetId="44" state="hidden" r:id="rId2"/>
    <sheet name="Pré Ins Poussin" sheetId="99" state="hidden" r:id="rId3"/>
    <sheet name="Pré Ins Pupilles" sheetId="71" state="hidden" r:id="rId4"/>
    <sheet name="Pré Ins Benj" sheetId="72" state="hidden" r:id="rId5"/>
    <sheet name="Pré Ins Min" sheetId="73" state="hidden" r:id="rId6"/>
    <sheet name="Pré Ins Cad" sheetId="74" state="hidden" r:id="rId7"/>
    <sheet name="Inscriptions" sheetId="3" state="hidden" r:id="rId8"/>
    <sheet name="I clubs" sheetId="75" state="hidden" r:id="rId9"/>
    <sheet name="Resultats DH" sheetId="32" state="hidden" r:id="rId10"/>
    <sheet name="Resultats Trial" sheetId="33" state="hidden" r:id="rId11"/>
    <sheet name="Resultats XC" sheetId="53" state="hidden" r:id="rId12"/>
    <sheet name="Poussin F" sheetId="89" r:id="rId13"/>
    <sheet name="Poussin G" sheetId="90" r:id="rId14"/>
    <sheet name="Pupille F" sheetId="91" r:id="rId15"/>
    <sheet name="Pupille G" sheetId="92" r:id="rId16"/>
    <sheet name="Benjamin F" sheetId="93" r:id="rId17"/>
    <sheet name="Benjamin G" sheetId="94" r:id="rId18"/>
    <sheet name="Minime G" sheetId="96" r:id="rId19"/>
    <sheet name="Cadet F" sheetId="97" r:id="rId20"/>
    <sheet name="Cadet G" sheetId="98" r:id="rId21"/>
    <sheet name="Modèle" sheetId="78" state="hidden" r:id="rId22"/>
    <sheet name="Paramètres" sheetId="37" state="hidden" r:id="rId23"/>
  </sheets>
  <externalReferences>
    <externalReference r:id="rId24"/>
  </externalReferences>
  <definedNames>
    <definedName name="_xlnm._FilterDatabase" localSheetId="16" hidden="1">'Benjamin F'!$A$6:$AD$6</definedName>
    <definedName name="_xlnm._FilterDatabase" localSheetId="17" hidden="1">'Benjamin G'!$A$6:$AD$6</definedName>
    <definedName name="_xlnm._FilterDatabase" localSheetId="19" hidden="1">'Cadet F'!$A$6:$AD$6</definedName>
    <definedName name="_xlnm._FilterDatabase" localSheetId="20" hidden="1">'Cadet G'!$A$6:$AF$56</definedName>
    <definedName name="_xlnm._FilterDatabase" localSheetId="7" hidden="1">Inscriptions!$A$1:$J$149</definedName>
    <definedName name="_xlnm._FilterDatabase" localSheetId="18" hidden="1">'Minime G'!$A$6:$AD$6</definedName>
    <definedName name="_xlnm._FilterDatabase" localSheetId="21" hidden="1">Modèle!$A$6:$AG$6</definedName>
    <definedName name="_xlnm._FilterDatabase" localSheetId="12" hidden="1">'Poussin F'!$A$6:$AD$6</definedName>
    <definedName name="_xlnm._FilterDatabase" localSheetId="13" hidden="1">'Poussin G'!$A$6:$AD$6</definedName>
    <definedName name="_xlnm._FilterDatabase" localSheetId="4" hidden="1">'Pré Ins Benj'!$A$1:$K$1</definedName>
    <definedName name="_xlnm._FilterDatabase" localSheetId="2" hidden="1">'Pré Ins Poussin'!$A$1:$K$15</definedName>
    <definedName name="_xlnm._FilterDatabase" localSheetId="0" hidden="1">Préinscriptions!$A$4:$M$126</definedName>
    <definedName name="_xlnm._FilterDatabase" localSheetId="14" hidden="1">'Pupille F'!$A$6:$AD$6</definedName>
    <definedName name="_xlnm._FilterDatabase" localSheetId="15" hidden="1">'Pupille G'!$A$6:$AD$6</definedName>
    <definedName name="_xlnm._FilterDatabase" localSheetId="9" hidden="1">'Resultats DH'!$A$1:$K$98</definedName>
    <definedName name="_xlnm._FilterDatabase" localSheetId="10" hidden="1">'Resultats Trial'!$A$2:$U$91</definedName>
    <definedName name="_xlnm._FilterDatabase" localSheetId="11" hidden="1">'Resultats XC'!$A$2:$H$113</definedName>
    <definedName name="Catégories">Paramètres!$H$2:$H$11</definedName>
    <definedName name="Catégories_Année">Paramètres!$J$2:$L$14</definedName>
    <definedName name="_xlnm.Criteria" localSheetId="16">'Benjamin F'!$D$2:$D$3</definedName>
    <definedName name="_xlnm.Criteria" localSheetId="17">'Benjamin G'!$D$2:$D$3</definedName>
    <definedName name="_xlnm.Criteria" localSheetId="19">'Cadet F'!$D$2:$D$3</definedName>
    <definedName name="_xlnm.Criteria" localSheetId="20">'Cadet G'!$F$2:$F$3</definedName>
    <definedName name="_xlnm.Criteria" localSheetId="18">'Minime G'!$D$2:$D$3</definedName>
    <definedName name="_xlnm.Criteria" localSheetId="21">Modèle!$F$2:$F$3</definedName>
    <definedName name="_xlnm.Criteria" localSheetId="12">'Poussin F'!$D$2:$D$3</definedName>
    <definedName name="_xlnm.Criteria" localSheetId="13">'Poussin G'!$D$2:$D$3</definedName>
    <definedName name="_xlnm.Criteria" localSheetId="14">'Pupille F'!$D$2:$D$3</definedName>
    <definedName name="_xlnm.Criteria" localSheetId="15">'Pupille G'!$D$2:$D$3</definedName>
    <definedName name="Epreuve">Préinscriptions!$E$2</definedName>
    <definedName name="Epreuve_prépondérante">Paramètres!$B$1</definedName>
    <definedName name="_xlnm.Extract" localSheetId="16">'Benjamin F'!$A$6:$E$6</definedName>
    <definedName name="_xlnm.Extract" localSheetId="17">'Benjamin G'!$A$6:$E$6</definedName>
    <definedName name="_xlnm.Extract" localSheetId="19">'Cadet F'!$A$6:$E$6</definedName>
    <definedName name="_xlnm.Extract" localSheetId="20">'Cadet G'!$A$6:$G$6</definedName>
    <definedName name="_xlnm.Extract" localSheetId="18">'Minime G'!$A$6:$E$6</definedName>
    <definedName name="_xlnm.Extract" localSheetId="21">Modèle!$A$6:$H$6</definedName>
    <definedName name="_xlnm.Extract" localSheetId="12">'Poussin F'!$A$6:$E$6</definedName>
    <definedName name="_xlnm.Extract" localSheetId="13">'Poussin G'!$A$6:$E$6</definedName>
    <definedName name="_xlnm.Extract" localSheetId="14">'Pupille F'!$A$6:$E$6</definedName>
    <definedName name="_xlnm.Extract" localSheetId="15">'Pupille G'!$A$6:$E$6</definedName>
    <definedName name="JJXCU17">[1]Inscriptions!$A$2:$J$149</definedName>
    <definedName name="Liste_generale_Incrits">Inscriptions!$A$2:$J$149</definedName>
    <definedName name="Liste_inscrits">Inscriptions!$A$1:$J$149</definedName>
    <definedName name="Liste_préinscrits" localSheetId="0">Préinscriptions!$B$4:$M$125</definedName>
    <definedName name="Opt_Chrono">Paramètres!$A$5</definedName>
    <definedName name="Opt_Pts_zone_Chrono">Paramètres!$A$4</definedName>
    <definedName name="Option_Dep_Trial">Paramètres!$B$3</definedName>
    <definedName name="Points_Classement">Paramètres!$E$2:$F$101</definedName>
    <definedName name="Resultats_DH">'Resultats DH'!$B$1:$K$150</definedName>
    <definedName name="Resultats_Trial">'Resultats Trial'!$A$2:$S$150</definedName>
    <definedName name="Resultats_XC">'Resultats XC'!$A$2:$H$150</definedName>
    <definedName name="_xlnm.Print_Area" localSheetId="16">'Benjamin F'!$A$5:$AB$8</definedName>
    <definedName name="_xlnm.Print_Area" localSheetId="17">'Benjamin G'!$A$5:$AB$30</definedName>
    <definedName name="_xlnm.Print_Area" localSheetId="20">'Cadet G'!$A$5:$AD$31</definedName>
    <definedName name="_xlnm.Print_Area" localSheetId="13">'Poussin G'!$A$1:$AB$15</definedName>
    <definedName name="_xlnm.Print_Area" localSheetId="15">'Pupille G'!$A$1:$AB$25</definedName>
    <definedName name="_xlnm.Print_Area" localSheetId="11">'Resultats XC'!$A$37:$H$63</definedName>
  </definedNames>
  <calcPr calcId="152511"/>
  <pivotCaches>
    <pivotCache cacheId="0" r:id="rId25"/>
    <pivotCache cacheId="1" r:id="rId2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26" i="96" l="1"/>
  <c r="AD26" i="96"/>
  <c r="AC27" i="96"/>
  <c r="AD27" i="96"/>
  <c r="AC28" i="96"/>
  <c r="AD28" i="96"/>
  <c r="AC29" i="96"/>
  <c r="AD29" i="96"/>
  <c r="AC30" i="96"/>
  <c r="AD30" i="96"/>
  <c r="AC31" i="96"/>
  <c r="AD31" i="96"/>
  <c r="AC32" i="96"/>
  <c r="AD32" i="96"/>
  <c r="AC33" i="96"/>
  <c r="AD33" i="96"/>
  <c r="AC34" i="96"/>
  <c r="AD34" i="96"/>
  <c r="AC35" i="96"/>
  <c r="AD35" i="96"/>
  <c r="AC36" i="96"/>
  <c r="AD36" i="96"/>
  <c r="AC37" i="96"/>
  <c r="AD37" i="96"/>
  <c r="AC38" i="96"/>
  <c r="AD38" i="96"/>
  <c r="AC39" i="96"/>
  <c r="AD39" i="96"/>
  <c r="AC40" i="96"/>
  <c r="AD40" i="96"/>
  <c r="AC41" i="96"/>
  <c r="AD41" i="96"/>
  <c r="AC42" i="96"/>
  <c r="AD42" i="96"/>
  <c r="AC43" i="96"/>
  <c r="AD43" i="96"/>
  <c r="AC44" i="96"/>
  <c r="AD44" i="96"/>
  <c r="AC45" i="96"/>
  <c r="AD45" i="96"/>
  <c r="AC46" i="96"/>
  <c r="AD46" i="96"/>
  <c r="AC47" i="96"/>
  <c r="AD47" i="96"/>
  <c r="AC48" i="96"/>
  <c r="AD48" i="96"/>
  <c r="AC49" i="96"/>
  <c r="AD49" i="96"/>
  <c r="AC50" i="96"/>
  <c r="AD50" i="96"/>
  <c r="AC51" i="96"/>
  <c r="AD51" i="96"/>
  <c r="AC52" i="96"/>
  <c r="AD52" i="96"/>
  <c r="AC53" i="96"/>
  <c r="AD53" i="96"/>
  <c r="X7" i="98"/>
  <c r="Y7" i="98"/>
  <c r="Z7" i="98"/>
  <c r="AA7" i="98"/>
  <c r="AB7" i="98" s="1"/>
  <c r="X8" i="98"/>
  <c r="Y8" i="98"/>
  <c r="Z8" i="98"/>
  <c r="AA8" i="98" s="1"/>
  <c r="AB8" i="98" s="1"/>
  <c r="X9" i="98"/>
  <c r="Y9" i="98"/>
  <c r="Z9" i="98"/>
  <c r="AA9" i="98" s="1"/>
  <c r="AB9" i="98" s="1"/>
  <c r="X10" i="98"/>
  <c r="Y10" i="98"/>
  <c r="Z10" i="98"/>
  <c r="AA10" i="98" s="1"/>
  <c r="AB10" i="98" s="1"/>
  <c r="X11" i="98"/>
  <c r="Y11" i="98"/>
  <c r="Z11" i="98"/>
  <c r="AA11" i="98" s="1"/>
  <c r="AB11" i="98" s="1"/>
  <c r="X12" i="98"/>
  <c r="Y12" i="98"/>
  <c r="Z12" i="98"/>
  <c r="AA12" i="98" s="1"/>
  <c r="AB12" i="98" s="1"/>
  <c r="X13" i="98"/>
  <c r="Y13" i="98"/>
  <c r="Z13" i="98"/>
  <c r="AA13" i="98" s="1"/>
  <c r="AB13" i="98" s="1"/>
  <c r="X14" i="98"/>
  <c r="Y14" i="98"/>
  <c r="Z14" i="98"/>
  <c r="AA14" i="98"/>
  <c r="AB14" i="98"/>
  <c r="X15" i="98"/>
  <c r="Y15" i="98"/>
  <c r="Z15" i="98"/>
  <c r="AA15" i="98"/>
  <c r="AB15" i="98" s="1"/>
  <c r="X16" i="98"/>
  <c r="Y16" i="98"/>
  <c r="Z16" i="98"/>
  <c r="AA16" i="98" s="1"/>
  <c r="AB16" i="98" s="1"/>
  <c r="X17" i="98"/>
  <c r="Y17" i="98"/>
  <c r="Z17" i="98"/>
  <c r="AA17" i="98" s="1"/>
  <c r="AB17" i="98" s="1"/>
  <c r="X18" i="98"/>
  <c r="Y18" i="98"/>
  <c r="Z18" i="98"/>
  <c r="AA18" i="98"/>
  <c r="AB18" i="98"/>
  <c r="X19" i="98"/>
  <c r="Y19" i="98"/>
  <c r="Z19" i="98"/>
  <c r="AA19" i="98"/>
  <c r="AB19" i="98" s="1"/>
  <c r="X20" i="98"/>
  <c r="Y20" i="98"/>
  <c r="Z20" i="98"/>
  <c r="AA20" i="98" s="1"/>
  <c r="AB20" i="98" s="1"/>
  <c r="X21" i="98"/>
  <c r="Y21" i="98"/>
  <c r="Z21" i="98"/>
  <c r="AA21" i="98" s="1"/>
  <c r="AB21" i="98" s="1"/>
  <c r="X22" i="98"/>
  <c r="Y22" i="98"/>
  <c r="Z22" i="98"/>
  <c r="AA22" i="98" s="1"/>
  <c r="AB22" i="98" s="1"/>
  <c r="X23" i="98"/>
  <c r="Y23" i="98"/>
  <c r="Z23" i="98"/>
  <c r="AA23" i="98"/>
  <c r="AB23" i="98" s="1"/>
  <c r="X24" i="98"/>
  <c r="Y24" i="98"/>
  <c r="Z24" i="98"/>
  <c r="AA24" i="98" s="1"/>
  <c r="AB24" i="98" s="1"/>
  <c r="X25" i="98"/>
  <c r="Y25" i="98"/>
  <c r="Z25" i="98"/>
  <c r="AA25" i="98" s="1"/>
  <c r="AB25" i="98" s="1"/>
  <c r="X26" i="98"/>
  <c r="Y26" i="98"/>
  <c r="Z26" i="98"/>
  <c r="AA26" i="98"/>
  <c r="AB26" i="98" s="1"/>
  <c r="X27" i="98"/>
  <c r="Y27" i="98"/>
  <c r="Z27" i="98"/>
  <c r="AA27" i="98" s="1"/>
  <c r="AB27" i="98" s="1"/>
  <c r="X28" i="98"/>
  <c r="Y28" i="98"/>
  <c r="Z28" i="98"/>
  <c r="AA28" i="98" s="1"/>
  <c r="AB28" i="98" s="1"/>
  <c r="X29" i="98"/>
  <c r="Y29" i="98"/>
  <c r="Z29" i="98"/>
  <c r="AA29" i="98" s="1"/>
  <c r="AB29" i="98" s="1"/>
  <c r="X30" i="98"/>
  <c r="Y30" i="98"/>
  <c r="Z30" i="98"/>
  <c r="AA30" i="98"/>
  <c r="AB30" i="98"/>
  <c r="X31" i="98"/>
  <c r="Y31" i="98"/>
  <c r="Z31" i="98"/>
  <c r="AA31" i="98"/>
  <c r="AB31" i="98" s="1"/>
  <c r="X32" i="98"/>
  <c r="Y32" i="98"/>
  <c r="Z32" i="98"/>
  <c r="AA32" i="98" s="1"/>
  <c r="AB32" i="98" s="1"/>
  <c r="X33" i="98"/>
  <c r="Y33" i="98"/>
  <c r="Z33" i="98"/>
  <c r="AA33" i="98" s="1"/>
  <c r="AB33" i="98" s="1"/>
  <c r="X34" i="98"/>
  <c r="Y34" i="98"/>
  <c r="Z34" i="98"/>
  <c r="AA34" i="98"/>
  <c r="AB34" i="98"/>
  <c r="X35" i="98"/>
  <c r="Y35" i="98"/>
  <c r="Z35" i="98"/>
  <c r="AA35" i="98"/>
  <c r="AB35" i="98" s="1"/>
  <c r="X36" i="98"/>
  <c r="Y36" i="98"/>
  <c r="Z36" i="98"/>
  <c r="AA36" i="98" s="1"/>
  <c r="AB36" i="98" s="1"/>
  <c r="X37" i="98"/>
  <c r="Y37" i="98"/>
  <c r="Z37" i="98"/>
  <c r="AA37" i="98" s="1"/>
  <c r="AB37" i="98" s="1"/>
  <c r="X38" i="98"/>
  <c r="Y38" i="98"/>
  <c r="Z38" i="98"/>
  <c r="AA38" i="98" s="1"/>
  <c r="AB38" i="98" s="1"/>
  <c r="X39" i="98"/>
  <c r="Y39" i="98"/>
  <c r="Z39" i="98"/>
  <c r="AA39" i="98"/>
  <c r="AB39" i="98" s="1"/>
  <c r="X40" i="98"/>
  <c r="Y40" i="98"/>
  <c r="Z40" i="98"/>
  <c r="AA40" i="98" s="1"/>
  <c r="AB40" i="98" s="1"/>
  <c r="X41" i="98"/>
  <c r="Y41" i="98"/>
  <c r="Z41" i="98"/>
  <c r="AA41" i="98" s="1"/>
  <c r="AB41" i="98" s="1"/>
  <c r="X42" i="98"/>
  <c r="Y42" i="98"/>
  <c r="Z42" i="98"/>
  <c r="AA42" i="98"/>
  <c r="AB42" i="98" s="1"/>
  <c r="X43" i="98"/>
  <c r="Y43" i="98"/>
  <c r="Z43" i="98"/>
  <c r="AA43" i="98" s="1"/>
  <c r="AB43" i="98" s="1"/>
  <c r="X44" i="98"/>
  <c r="Y44" i="98"/>
  <c r="Z44" i="98"/>
  <c r="AA44" i="98" s="1"/>
  <c r="AB44" i="98" s="1"/>
  <c r="X45" i="98"/>
  <c r="Y45" i="98"/>
  <c r="Z45" i="98"/>
  <c r="AA45" i="98" s="1"/>
  <c r="AB45" i="98" s="1"/>
  <c r="X46" i="98"/>
  <c r="Y46" i="98"/>
  <c r="Z46" i="98"/>
  <c r="AA46" i="98"/>
  <c r="AB46" i="98"/>
  <c r="X47" i="98"/>
  <c r="Y47" i="98"/>
  <c r="Z47" i="98"/>
  <c r="AA47" i="98"/>
  <c r="AB47" i="98" s="1"/>
  <c r="X48" i="98"/>
  <c r="Y48" i="98"/>
  <c r="Z48" i="98"/>
  <c r="AA48" i="98" s="1"/>
  <c r="AB48" i="98" s="1"/>
  <c r="X49" i="98"/>
  <c r="Y49" i="98"/>
  <c r="Z49" i="98"/>
  <c r="AA49" i="98" s="1"/>
  <c r="AB49" i="98" s="1"/>
  <c r="X50" i="98"/>
  <c r="Y50" i="98"/>
  <c r="Z50" i="98"/>
  <c r="AA50" i="98"/>
  <c r="AB50" i="98"/>
  <c r="X51" i="98"/>
  <c r="Y51" i="98"/>
  <c r="Z51" i="98"/>
  <c r="AA51" i="98"/>
  <c r="AB51" i="98" s="1"/>
  <c r="X52" i="98"/>
  <c r="Y52" i="98"/>
  <c r="Z52" i="98"/>
  <c r="AA52" i="98" s="1"/>
  <c r="AB52" i="98" s="1"/>
  <c r="X53" i="98"/>
  <c r="Y53" i="98"/>
  <c r="Z53" i="98"/>
  <c r="AA53" i="98" s="1"/>
  <c r="AB53" i="98" s="1"/>
  <c r="X54" i="98"/>
  <c r="Y54" i="98"/>
  <c r="Z54" i="98"/>
  <c r="AA54" i="98" s="1"/>
  <c r="AB54" i="98" s="1"/>
  <c r="X55" i="98"/>
  <c r="Y55" i="98"/>
  <c r="Z55" i="98"/>
  <c r="AA55" i="98"/>
  <c r="AB55" i="98" s="1"/>
  <c r="X56" i="98"/>
  <c r="Y56" i="98"/>
  <c r="Z56" i="98"/>
  <c r="AA56" i="98" s="1"/>
  <c r="AB56" i="98" s="1"/>
  <c r="G111" i="53" l="1"/>
  <c r="F111" i="53"/>
  <c r="E111" i="53"/>
  <c r="D111" i="53"/>
  <c r="C111" i="53"/>
  <c r="B111" i="53"/>
  <c r="G110" i="53"/>
  <c r="F110" i="53"/>
  <c r="E110" i="53"/>
  <c r="D110" i="53"/>
  <c r="C110" i="53"/>
  <c r="B110" i="53"/>
  <c r="G109" i="53"/>
  <c r="F109" i="53"/>
  <c r="E109" i="53"/>
  <c r="D109" i="53"/>
  <c r="C109" i="53"/>
  <c r="B109" i="53"/>
  <c r="G108" i="53"/>
  <c r="F108" i="53"/>
  <c r="E108" i="53"/>
  <c r="D108" i="53"/>
  <c r="C108" i="53"/>
  <c r="B108" i="53"/>
  <c r="G107" i="53"/>
  <c r="F107" i="53"/>
  <c r="E107" i="53"/>
  <c r="D107" i="53"/>
  <c r="C107" i="53"/>
  <c r="B107" i="53"/>
  <c r="G106" i="53"/>
  <c r="F106" i="53"/>
  <c r="E106" i="53"/>
  <c r="D106" i="53"/>
  <c r="C106" i="53"/>
  <c r="B106" i="53"/>
  <c r="G105" i="53"/>
  <c r="F105" i="53"/>
  <c r="E105" i="53"/>
  <c r="D105" i="53"/>
  <c r="C105" i="53"/>
  <c r="B105" i="53"/>
  <c r="G104" i="53"/>
  <c r="F104" i="53"/>
  <c r="E104" i="53"/>
  <c r="D104" i="53"/>
  <c r="C104" i="53"/>
  <c r="B104" i="53"/>
  <c r="G103" i="53"/>
  <c r="F103" i="53"/>
  <c r="E103" i="53"/>
  <c r="D103" i="53"/>
  <c r="C103" i="53"/>
  <c r="B103" i="53"/>
  <c r="G102" i="53"/>
  <c r="F102" i="53"/>
  <c r="E102" i="53"/>
  <c r="D102" i="53"/>
  <c r="C102" i="53"/>
  <c r="B102" i="53"/>
  <c r="G101" i="53"/>
  <c r="F101" i="53"/>
  <c r="E101" i="53"/>
  <c r="D101" i="53"/>
  <c r="C101" i="53"/>
  <c r="B101" i="53"/>
  <c r="G100" i="53"/>
  <c r="F100" i="53"/>
  <c r="E100" i="53"/>
  <c r="D100" i="53"/>
  <c r="C100" i="53"/>
  <c r="B100" i="53"/>
  <c r="G99" i="53"/>
  <c r="F99" i="53"/>
  <c r="E99" i="53"/>
  <c r="D99" i="53"/>
  <c r="C99" i="53"/>
  <c r="B99" i="53"/>
  <c r="G98" i="53"/>
  <c r="F98" i="53"/>
  <c r="E98" i="53"/>
  <c r="D98" i="53"/>
  <c r="C98" i="53"/>
  <c r="B98" i="53"/>
  <c r="G97" i="53"/>
  <c r="F97" i="53"/>
  <c r="E97" i="53"/>
  <c r="D97" i="53"/>
  <c r="C97" i="53"/>
  <c r="B97" i="53"/>
  <c r="G96" i="53"/>
  <c r="F96" i="53"/>
  <c r="E96" i="53"/>
  <c r="D96" i="53"/>
  <c r="C96" i="53"/>
  <c r="B96" i="53"/>
  <c r="G95" i="53"/>
  <c r="F95" i="53"/>
  <c r="E95" i="53"/>
  <c r="D95" i="53"/>
  <c r="C95" i="53"/>
  <c r="B95" i="53"/>
  <c r="G94" i="53"/>
  <c r="F94" i="53"/>
  <c r="E94" i="53"/>
  <c r="D94" i="53"/>
  <c r="C94" i="53"/>
  <c r="B94" i="53"/>
  <c r="G93" i="53"/>
  <c r="F93" i="53"/>
  <c r="E93" i="53"/>
  <c r="D93" i="53"/>
  <c r="C93" i="53"/>
  <c r="B93" i="53"/>
  <c r="G92" i="53"/>
  <c r="F92" i="53"/>
  <c r="E92" i="53"/>
  <c r="D92" i="53"/>
  <c r="C92" i="53"/>
  <c r="B92" i="53"/>
  <c r="G91" i="53"/>
  <c r="F91" i="53"/>
  <c r="E91" i="53"/>
  <c r="D91" i="53"/>
  <c r="C91" i="53"/>
  <c r="B91" i="53"/>
  <c r="G90" i="53"/>
  <c r="F90" i="53"/>
  <c r="E90" i="53"/>
  <c r="D90" i="53"/>
  <c r="C90" i="53"/>
  <c r="B90" i="53"/>
  <c r="G89" i="53"/>
  <c r="F89" i="53"/>
  <c r="E89" i="53"/>
  <c r="D89" i="53"/>
  <c r="C89" i="53"/>
  <c r="B89" i="53"/>
  <c r="G88" i="53"/>
  <c r="F88" i="53"/>
  <c r="E88" i="53"/>
  <c r="D88" i="53"/>
  <c r="C88" i="53"/>
  <c r="B88" i="53"/>
  <c r="G87" i="53"/>
  <c r="F87" i="53"/>
  <c r="E87" i="53"/>
  <c r="D87" i="53"/>
  <c r="C87" i="53"/>
  <c r="B87" i="53"/>
  <c r="G86" i="53"/>
  <c r="F86" i="53"/>
  <c r="E86" i="53"/>
  <c r="D86" i="53"/>
  <c r="C86" i="53"/>
  <c r="B86" i="53"/>
  <c r="B69" i="53"/>
  <c r="B84" i="53"/>
  <c r="C84" i="53"/>
  <c r="D84" i="53"/>
  <c r="E84" i="53"/>
  <c r="F84" i="53"/>
  <c r="G84" i="53"/>
  <c r="H19" i="96"/>
  <c r="I19" i="96"/>
  <c r="J19" i="96"/>
  <c r="K19" i="96"/>
  <c r="L19" i="96"/>
  <c r="M19" i="96"/>
  <c r="N19" i="96"/>
  <c r="O19" i="96"/>
  <c r="P19" i="96"/>
  <c r="V19" i="96"/>
  <c r="W19" i="96"/>
  <c r="X19" i="96"/>
  <c r="Y19" i="96" s="1"/>
  <c r="Z19" i="96" s="1"/>
  <c r="AA19" i="96"/>
  <c r="AB19" i="96" s="1"/>
  <c r="G24" i="53"/>
  <c r="F24" i="53"/>
  <c r="E24" i="53"/>
  <c r="D24" i="53"/>
  <c r="C24" i="53"/>
  <c r="B24" i="53"/>
  <c r="S19" i="96" l="1"/>
  <c r="R19" i="96"/>
  <c r="Q19" i="96"/>
  <c r="AC19" i="96" s="1"/>
  <c r="B3" i="33"/>
  <c r="C3" i="33" s="1"/>
  <c r="D3" i="33" s="1"/>
  <c r="E3" i="33" s="1"/>
  <c r="F3" i="33" s="1"/>
  <c r="G3" i="33" s="1"/>
  <c r="A15" i="99" l="1"/>
  <c r="B14" i="99"/>
  <c r="C14" i="99" s="1"/>
  <c r="D14" i="99" s="1"/>
  <c r="E14" i="99" s="1"/>
  <c r="F14" i="99" s="1"/>
  <c r="G14" i="99" s="1"/>
  <c r="H14" i="99" s="1"/>
  <c r="I14" i="99" s="1"/>
  <c r="J14" i="99" s="1"/>
  <c r="B13" i="99"/>
  <c r="C13" i="99" s="1"/>
  <c r="D13" i="99" s="1"/>
  <c r="E13" i="99" s="1"/>
  <c r="F13" i="99" s="1"/>
  <c r="G13" i="99" s="1"/>
  <c r="H13" i="99" s="1"/>
  <c r="I13" i="99" s="1"/>
  <c r="J13" i="99" s="1"/>
  <c r="B12" i="99"/>
  <c r="C12" i="99" s="1"/>
  <c r="D12" i="99" s="1"/>
  <c r="E12" i="99" s="1"/>
  <c r="F12" i="99" s="1"/>
  <c r="G12" i="99" s="1"/>
  <c r="H12" i="99" s="1"/>
  <c r="I12" i="99" s="1"/>
  <c r="J12" i="99" s="1"/>
  <c r="I11" i="99"/>
  <c r="J11" i="99" s="1"/>
  <c r="I10" i="99"/>
  <c r="J10" i="99" s="1"/>
  <c r="I9" i="99"/>
  <c r="J9" i="99" s="1"/>
  <c r="I8" i="99"/>
  <c r="J8" i="99" s="1"/>
  <c r="I7" i="99"/>
  <c r="J7" i="99" s="1"/>
  <c r="I6" i="99"/>
  <c r="J6" i="99" s="1"/>
  <c r="I5" i="99"/>
  <c r="J5" i="99" s="1"/>
  <c r="I4" i="99"/>
  <c r="J4" i="99" s="1"/>
  <c r="I3" i="99"/>
  <c r="J3" i="99" s="1"/>
  <c r="I2" i="99"/>
  <c r="J2" i="99" s="1"/>
  <c r="A25" i="71"/>
  <c r="A42" i="72"/>
  <c r="A28" i="73"/>
  <c r="B114" i="53"/>
  <c r="C114" i="53"/>
  <c r="D114" i="53"/>
  <c r="E114" i="53"/>
  <c r="F114" i="53"/>
  <c r="G114" i="53"/>
  <c r="B115" i="53"/>
  <c r="C115" i="53"/>
  <c r="D115" i="53"/>
  <c r="E115" i="53"/>
  <c r="F115" i="53"/>
  <c r="G115" i="53"/>
  <c r="B116" i="53"/>
  <c r="C116" i="53"/>
  <c r="D116" i="53"/>
  <c r="E116" i="53"/>
  <c r="F116" i="53"/>
  <c r="G116" i="53"/>
  <c r="B117" i="53"/>
  <c r="C117" i="53"/>
  <c r="D117" i="53"/>
  <c r="E117" i="53"/>
  <c r="F117" i="53"/>
  <c r="G117" i="53"/>
  <c r="B118" i="53"/>
  <c r="C118" i="53"/>
  <c r="D118" i="53"/>
  <c r="E118" i="53"/>
  <c r="F118" i="53"/>
  <c r="G118" i="53"/>
  <c r="B119" i="53"/>
  <c r="C119" i="53"/>
  <c r="D119" i="53"/>
  <c r="E119" i="53"/>
  <c r="F119" i="53"/>
  <c r="G119" i="53"/>
  <c r="B120" i="53"/>
  <c r="C120" i="53"/>
  <c r="D120" i="53"/>
  <c r="E120" i="53"/>
  <c r="F120" i="53"/>
  <c r="G120" i="53"/>
  <c r="B121" i="53"/>
  <c r="C121" i="53"/>
  <c r="D121" i="53"/>
  <c r="E121" i="53"/>
  <c r="F121" i="53"/>
  <c r="G121" i="53"/>
  <c r="B122" i="53"/>
  <c r="C122" i="53"/>
  <c r="D122" i="53"/>
  <c r="E122" i="53"/>
  <c r="F122" i="53"/>
  <c r="G122" i="53"/>
  <c r="B123" i="53"/>
  <c r="C123" i="53"/>
  <c r="D123" i="53"/>
  <c r="E123" i="53"/>
  <c r="F123" i="53"/>
  <c r="G123" i="53"/>
  <c r="B124" i="53"/>
  <c r="C124" i="53"/>
  <c r="D124" i="53"/>
  <c r="E124" i="53"/>
  <c r="F124" i="53"/>
  <c r="G124" i="53"/>
  <c r="B125" i="53"/>
  <c r="C125" i="53"/>
  <c r="D125" i="53"/>
  <c r="E125" i="53"/>
  <c r="F125" i="53"/>
  <c r="G125" i="53"/>
  <c r="B126" i="53"/>
  <c r="C126" i="53"/>
  <c r="D126" i="53"/>
  <c r="E126" i="53"/>
  <c r="F126" i="53"/>
  <c r="G126" i="53"/>
  <c r="B127" i="53"/>
  <c r="C127" i="53"/>
  <c r="D127" i="53"/>
  <c r="E127" i="53"/>
  <c r="F127" i="53"/>
  <c r="G127" i="53"/>
  <c r="B128" i="53"/>
  <c r="C128" i="53"/>
  <c r="D128" i="53"/>
  <c r="E128" i="53"/>
  <c r="F128" i="53"/>
  <c r="G128" i="53"/>
  <c r="B129" i="53"/>
  <c r="C129" i="53"/>
  <c r="D129" i="53"/>
  <c r="E129" i="53"/>
  <c r="F129" i="53"/>
  <c r="G129" i="53"/>
  <c r="B130" i="53"/>
  <c r="C130" i="53"/>
  <c r="D130" i="53"/>
  <c r="E130" i="53"/>
  <c r="F130" i="53"/>
  <c r="G130" i="53"/>
  <c r="B131" i="53"/>
  <c r="C131" i="53"/>
  <c r="D131" i="53"/>
  <c r="E131" i="53"/>
  <c r="F131" i="53"/>
  <c r="G131" i="53"/>
  <c r="B132" i="53"/>
  <c r="C132" i="53"/>
  <c r="D132" i="53"/>
  <c r="E132" i="53"/>
  <c r="F132" i="53"/>
  <c r="G132" i="53"/>
  <c r="B133" i="53"/>
  <c r="C133" i="53"/>
  <c r="D133" i="53"/>
  <c r="E133" i="53"/>
  <c r="F133" i="53"/>
  <c r="G133" i="53"/>
  <c r="B134" i="53"/>
  <c r="C134" i="53"/>
  <c r="D134" i="53"/>
  <c r="E134" i="53"/>
  <c r="F134" i="53"/>
  <c r="G134" i="53"/>
  <c r="B135" i="53"/>
  <c r="C135" i="53"/>
  <c r="D135" i="53"/>
  <c r="E135" i="53"/>
  <c r="F135" i="53"/>
  <c r="G135" i="53"/>
  <c r="B136" i="53"/>
  <c r="C136" i="53"/>
  <c r="D136" i="53"/>
  <c r="E136" i="53"/>
  <c r="F136" i="53"/>
  <c r="G136" i="53"/>
  <c r="B137" i="53"/>
  <c r="C137" i="53"/>
  <c r="D137" i="53"/>
  <c r="E137" i="53"/>
  <c r="F137" i="53"/>
  <c r="G137" i="53"/>
  <c r="B138" i="53"/>
  <c r="C138" i="53"/>
  <c r="D138" i="53"/>
  <c r="E138" i="53"/>
  <c r="F138" i="53"/>
  <c r="G138" i="53"/>
  <c r="B139" i="53"/>
  <c r="C139" i="53"/>
  <c r="D139" i="53"/>
  <c r="E139" i="53"/>
  <c r="F139" i="53"/>
  <c r="G139" i="53"/>
  <c r="B140" i="53"/>
  <c r="C140" i="53"/>
  <c r="D140" i="53"/>
  <c r="E140" i="53"/>
  <c r="F140" i="53"/>
  <c r="G140" i="53"/>
  <c r="B141" i="53"/>
  <c r="C141" i="53"/>
  <c r="D141" i="53"/>
  <c r="E141" i="53"/>
  <c r="F141" i="53"/>
  <c r="G141" i="53"/>
  <c r="B142" i="53"/>
  <c r="C142" i="53"/>
  <c r="D142" i="53"/>
  <c r="E142" i="53"/>
  <c r="F142" i="53"/>
  <c r="G142" i="53"/>
  <c r="B143" i="53"/>
  <c r="C143" i="53"/>
  <c r="D143" i="53"/>
  <c r="E143" i="53"/>
  <c r="F143" i="53"/>
  <c r="G143" i="53"/>
  <c r="B144" i="53"/>
  <c r="C144" i="53"/>
  <c r="D144" i="53"/>
  <c r="E144" i="53"/>
  <c r="F144" i="53"/>
  <c r="G144" i="53"/>
  <c r="B145" i="53"/>
  <c r="C145" i="53"/>
  <c r="D145" i="53"/>
  <c r="E145" i="53"/>
  <c r="F145" i="53"/>
  <c r="G145" i="53"/>
  <c r="B146" i="53"/>
  <c r="C146" i="53"/>
  <c r="D146" i="53"/>
  <c r="E146" i="53"/>
  <c r="F146" i="53"/>
  <c r="G146" i="53"/>
  <c r="B147" i="53"/>
  <c r="C147" i="53"/>
  <c r="D147" i="53"/>
  <c r="E147" i="53"/>
  <c r="F147" i="53"/>
  <c r="G147" i="53"/>
  <c r="B148" i="53"/>
  <c r="C148" i="53"/>
  <c r="D148" i="53"/>
  <c r="E148" i="53"/>
  <c r="F148" i="53"/>
  <c r="G148" i="53"/>
  <c r="B149" i="53"/>
  <c r="C149" i="53"/>
  <c r="D149" i="53"/>
  <c r="E149" i="53"/>
  <c r="F149" i="53"/>
  <c r="G149" i="53"/>
  <c r="B150" i="53"/>
  <c r="C150" i="53"/>
  <c r="D150" i="53"/>
  <c r="E150" i="53"/>
  <c r="F150" i="53"/>
  <c r="G150" i="53"/>
  <c r="B3" i="53" l="1"/>
  <c r="C3" i="53"/>
  <c r="D3" i="53"/>
  <c r="E3" i="53"/>
  <c r="F3" i="53"/>
  <c r="G3" i="53"/>
  <c r="B4" i="53"/>
  <c r="C4" i="53"/>
  <c r="D4" i="53"/>
  <c r="E4" i="53"/>
  <c r="F4" i="53"/>
  <c r="G4" i="53"/>
  <c r="B5" i="53"/>
  <c r="C5" i="53"/>
  <c r="D5" i="53"/>
  <c r="E5" i="53"/>
  <c r="F5" i="53"/>
  <c r="G5" i="53"/>
  <c r="B6" i="53"/>
  <c r="C6" i="53"/>
  <c r="D6" i="53"/>
  <c r="E6" i="53"/>
  <c r="F6" i="53"/>
  <c r="G6" i="53"/>
  <c r="B7" i="53"/>
  <c r="C7" i="53"/>
  <c r="D7" i="53"/>
  <c r="E7" i="53"/>
  <c r="F7" i="53"/>
  <c r="G7" i="53"/>
  <c r="B8" i="53"/>
  <c r="C8" i="53"/>
  <c r="D8" i="53"/>
  <c r="E8" i="53"/>
  <c r="F8" i="53"/>
  <c r="G8" i="53"/>
  <c r="B9" i="53"/>
  <c r="C9" i="53"/>
  <c r="D9" i="53"/>
  <c r="E9" i="53"/>
  <c r="F9" i="53"/>
  <c r="G9" i="53"/>
  <c r="B10" i="53"/>
  <c r="C10" i="53"/>
  <c r="D10" i="53"/>
  <c r="E10" i="53"/>
  <c r="F10" i="53"/>
  <c r="G10" i="53"/>
  <c r="B11" i="53"/>
  <c r="C11" i="53"/>
  <c r="D11" i="53"/>
  <c r="E11" i="53"/>
  <c r="F11" i="53"/>
  <c r="G11" i="53"/>
  <c r="B12" i="53"/>
  <c r="C12" i="53"/>
  <c r="D12" i="53"/>
  <c r="E12" i="53"/>
  <c r="F12" i="53"/>
  <c r="G12" i="53"/>
  <c r="B14" i="53"/>
  <c r="C14" i="53"/>
  <c r="D14" i="53"/>
  <c r="E14" i="53"/>
  <c r="F14" i="53"/>
  <c r="G14" i="53"/>
  <c r="B15" i="53"/>
  <c r="C15" i="53"/>
  <c r="D15" i="53"/>
  <c r="E15" i="53"/>
  <c r="F15" i="53"/>
  <c r="G15" i="53"/>
  <c r="B16" i="53"/>
  <c r="C16" i="53"/>
  <c r="D16" i="53"/>
  <c r="E16" i="53"/>
  <c r="F16" i="53"/>
  <c r="G16" i="53"/>
  <c r="B17" i="53"/>
  <c r="C17" i="53"/>
  <c r="D17" i="53"/>
  <c r="E17" i="53"/>
  <c r="F17" i="53"/>
  <c r="G17" i="53"/>
  <c r="B18" i="53"/>
  <c r="C18" i="53"/>
  <c r="D18" i="53"/>
  <c r="E18" i="53"/>
  <c r="F18" i="53"/>
  <c r="G18" i="53"/>
  <c r="B19" i="53"/>
  <c r="C19" i="53"/>
  <c r="D19" i="53"/>
  <c r="E19" i="53"/>
  <c r="F19" i="53"/>
  <c r="G19" i="53"/>
  <c r="B20" i="53"/>
  <c r="C20" i="53"/>
  <c r="D20" i="53"/>
  <c r="E20" i="53"/>
  <c r="F20" i="53"/>
  <c r="G20" i="53"/>
  <c r="B21" i="53"/>
  <c r="C21" i="53"/>
  <c r="D21" i="53"/>
  <c r="E21" i="53"/>
  <c r="F21" i="53"/>
  <c r="G21" i="53"/>
  <c r="B22" i="53"/>
  <c r="C22" i="53"/>
  <c r="D22" i="53"/>
  <c r="E22" i="53"/>
  <c r="F22" i="53"/>
  <c r="G22" i="53"/>
  <c r="B23" i="53"/>
  <c r="C23" i="53"/>
  <c r="D23" i="53"/>
  <c r="E23" i="53"/>
  <c r="F23" i="53"/>
  <c r="G23" i="53"/>
  <c r="B25" i="53"/>
  <c r="C25" i="53"/>
  <c r="D25" i="53"/>
  <c r="E25" i="53"/>
  <c r="F25" i="53"/>
  <c r="G25" i="53"/>
  <c r="B26" i="53"/>
  <c r="C26" i="53"/>
  <c r="D26" i="53"/>
  <c r="E26" i="53"/>
  <c r="F26" i="53"/>
  <c r="G26" i="53"/>
  <c r="B27" i="53"/>
  <c r="C27" i="53"/>
  <c r="D27" i="53"/>
  <c r="E27" i="53"/>
  <c r="F27" i="53"/>
  <c r="G27" i="53"/>
  <c r="B28" i="53"/>
  <c r="C28" i="53"/>
  <c r="D28" i="53"/>
  <c r="E28" i="53"/>
  <c r="F28" i="53"/>
  <c r="G28" i="53"/>
  <c r="B29" i="53"/>
  <c r="C29" i="53"/>
  <c r="D29" i="53"/>
  <c r="E29" i="53"/>
  <c r="F29" i="53"/>
  <c r="G29" i="53"/>
  <c r="B30" i="53"/>
  <c r="C30" i="53"/>
  <c r="D30" i="53"/>
  <c r="E30" i="53"/>
  <c r="F30" i="53"/>
  <c r="G30" i="53"/>
  <c r="B31" i="53"/>
  <c r="C31" i="53"/>
  <c r="D31" i="53"/>
  <c r="E31" i="53"/>
  <c r="F31" i="53"/>
  <c r="G31" i="53"/>
  <c r="B32" i="53"/>
  <c r="C32" i="53"/>
  <c r="D32" i="53"/>
  <c r="E32" i="53"/>
  <c r="F32" i="53"/>
  <c r="G32" i="53"/>
  <c r="B33" i="53"/>
  <c r="C33" i="53"/>
  <c r="D33" i="53"/>
  <c r="E33" i="53"/>
  <c r="F33" i="53"/>
  <c r="G33" i="53"/>
  <c r="B35" i="53"/>
  <c r="C35" i="53"/>
  <c r="D35" i="53"/>
  <c r="E35" i="53"/>
  <c r="F35" i="53"/>
  <c r="G35" i="53"/>
  <c r="B36" i="53"/>
  <c r="C36" i="53"/>
  <c r="D36" i="53"/>
  <c r="E36" i="53"/>
  <c r="F36" i="53"/>
  <c r="G36" i="53"/>
  <c r="B38" i="53"/>
  <c r="C38" i="53"/>
  <c r="D38" i="53"/>
  <c r="E38" i="53"/>
  <c r="F38" i="53"/>
  <c r="G38" i="53"/>
  <c r="B39" i="53"/>
  <c r="C39" i="53"/>
  <c r="D39" i="53"/>
  <c r="E39" i="53"/>
  <c r="F39" i="53"/>
  <c r="G39" i="53"/>
  <c r="B40" i="53"/>
  <c r="C40" i="53"/>
  <c r="D40" i="53"/>
  <c r="E40" i="53"/>
  <c r="F40" i="53"/>
  <c r="G40" i="53"/>
  <c r="B41" i="53"/>
  <c r="C41" i="53"/>
  <c r="D41" i="53"/>
  <c r="E41" i="53"/>
  <c r="F41" i="53"/>
  <c r="G41" i="53"/>
  <c r="B42" i="53"/>
  <c r="C42" i="53"/>
  <c r="D42" i="53"/>
  <c r="E42" i="53"/>
  <c r="F42" i="53"/>
  <c r="G42" i="53"/>
  <c r="B43" i="53"/>
  <c r="C43" i="53"/>
  <c r="D43" i="53"/>
  <c r="E43" i="53"/>
  <c r="F43" i="53"/>
  <c r="G43" i="53"/>
  <c r="B44" i="53"/>
  <c r="C44" i="53"/>
  <c r="D44" i="53"/>
  <c r="E44" i="53"/>
  <c r="F44" i="53"/>
  <c r="G44" i="53"/>
  <c r="B45" i="53"/>
  <c r="C45" i="53"/>
  <c r="D45" i="53"/>
  <c r="E45" i="53"/>
  <c r="F45" i="53"/>
  <c r="G45" i="53"/>
  <c r="B46" i="53"/>
  <c r="C46" i="53"/>
  <c r="D46" i="53"/>
  <c r="E46" i="53"/>
  <c r="F46" i="53"/>
  <c r="G46" i="53"/>
  <c r="B47" i="53"/>
  <c r="C47" i="53"/>
  <c r="D47" i="53"/>
  <c r="E47" i="53"/>
  <c r="F47" i="53"/>
  <c r="G47" i="53"/>
  <c r="B48" i="53"/>
  <c r="C48" i="53"/>
  <c r="D48" i="53"/>
  <c r="E48" i="53"/>
  <c r="F48" i="53"/>
  <c r="G48" i="53"/>
  <c r="B49" i="53"/>
  <c r="C49" i="53"/>
  <c r="D49" i="53"/>
  <c r="E49" i="53"/>
  <c r="F49" i="53"/>
  <c r="G49" i="53"/>
  <c r="B50" i="53"/>
  <c r="C50" i="53"/>
  <c r="D50" i="53"/>
  <c r="E50" i="53"/>
  <c r="F50" i="53"/>
  <c r="G50" i="53"/>
  <c r="B51" i="53"/>
  <c r="C51" i="53"/>
  <c r="D51" i="53"/>
  <c r="E51" i="53"/>
  <c r="F51" i="53"/>
  <c r="G51" i="53"/>
  <c r="B52" i="53"/>
  <c r="C52" i="53"/>
  <c r="D52" i="53"/>
  <c r="E52" i="53"/>
  <c r="F52" i="53"/>
  <c r="G52" i="53"/>
  <c r="B53" i="53"/>
  <c r="C53" i="53"/>
  <c r="D53" i="53"/>
  <c r="E53" i="53"/>
  <c r="F53" i="53"/>
  <c r="G53" i="53"/>
  <c r="B54" i="53"/>
  <c r="C54" i="53"/>
  <c r="D54" i="53"/>
  <c r="E54" i="53"/>
  <c r="F54" i="53"/>
  <c r="G54" i="53"/>
  <c r="B55" i="53"/>
  <c r="C55" i="53"/>
  <c r="D55" i="53"/>
  <c r="E55" i="53"/>
  <c r="F55" i="53"/>
  <c r="G55" i="53"/>
  <c r="B56" i="53"/>
  <c r="C56" i="53"/>
  <c r="D56" i="53"/>
  <c r="E56" i="53"/>
  <c r="F56" i="53"/>
  <c r="G56" i="53"/>
  <c r="B57" i="53"/>
  <c r="C57" i="53"/>
  <c r="D57" i="53"/>
  <c r="E57" i="53"/>
  <c r="F57" i="53"/>
  <c r="G57" i="53"/>
  <c r="B58" i="53"/>
  <c r="C58" i="53"/>
  <c r="D58" i="53"/>
  <c r="E58" i="53"/>
  <c r="F58" i="53"/>
  <c r="G58" i="53"/>
  <c r="B59" i="53"/>
  <c r="C59" i="53"/>
  <c r="D59" i="53"/>
  <c r="E59" i="53"/>
  <c r="F59" i="53"/>
  <c r="G59" i="53"/>
  <c r="B60" i="53"/>
  <c r="C60" i="53"/>
  <c r="D60" i="53"/>
  <c r="E60" i="53"/>
  <c r="F60" i="53"/>
  <c r="G60" i="53"/>
  <c r="B61" i="53"/>
  <c r="C61" i="53"/>
  <c r="D61" i="53"/>
  <c r="E61" i="53"/>
  <c r="F61" i="53"/>
  <c r="G61" i="53"/>
  <c r="B62" i="53"/>
  <c r="C62" i="53"/>
  <c r="D62" i="53"/>
  <c r="E62" i="53"/>
  <c r="F62" i="53"/>
  <c r="G62" i="53"/>
  <c r="B63" i="53"/>
  <c r="C63" i="53"/>
  <c r="D63" i="53"/>
  <c r="E63" i="53"/>
  <c r="F63" i="53"/>
  <c r="G63" i="53"/>
  <c r="B65" i="53"/>
  <c r="C65" i="53"/>
  <c r="D65" i="53"/>
  <c r="E65" i="53"/>
  <c r="F65" i="53"/>
  <c r="G65" i="53"/>
  <c r="B66" i="53"/>
  <c r="C66" i="53"/>
  <c r="D66" i="53"/>
  <c r="E66" i="53"/>
  <c r="F66" i="53"/>
  <c r="G66" i="53"/>
  <c r="B67" i="53"/>
  <c r="C67" i="53"/>
  <c r="D67" i="53"/>
  <c r="E67" i="53"/>
  <c r="F67" i="53"/>
  <c r="G67" i="53"/>
  <c r="B68" i="53"/>
  <c r="C68" i="53"/>
  <c r="D68" i="53"/>
  <c r="E68" i="53"/>
  <c r="F68" i="53"/>
  <c r="G68" i="53"/>
  <c r="C69" i="53"/>
  <c r="D69" i="53"/>
  <c r="E69" i="53"/>
  <c r="F69" i="53"/>
  <c r="G69" i="53"/>
  <c r="B70" i="53"/>
  <c r="C70" i="53"/>
  <c r="D70" i="53"/>
  <c r="E70" i="53"/>
  <c r="F70" i="53"/>
  <c r="G70" i="53"/>
  <c r="B71" i="53"/>
  <c r="C71" i="53"/>
  <c r="D71" i="53"/>
  <c r="E71" i="53"/>
  <c r="F71" i="53"/>
  <c r="G71" i="53"/>
  <c r="B72" i="53"/>
  <c r="C72" i="53"/>
  <c r="D72" i="53"/>
  <c r="E72" i="53"/>
  <c r="F72" i="53"/>
  <c r="G72" i="53"/>
  <c r="B73" i="53"/>
  <c r="C73" i="53"/>
  <c r="D73" i="53"/>
  <c r="E73" i="53"/>
  <c r="F73" i="53"/>
  <c r="G73" i="53"/>
  <c r="B74" i="53"/>
  <c r="C74" i="53"/>
  <c r="D74" i="53"/>
  <c r="E74" i="53"/>
  <c r="F74" i="53"/>
  <c r="G74" i="53"/>
  <c r="B75" i="53"/>
  <c r="C75" i="53"/>
  <c r="D75" i="53"/>
  <c r="E75" i="53"/>
  <c r="F75" i="53"/>
  <c r="G75" i="53"/>
  <c r="B76" i="53"/>
  <c r="C76" i="53"/>
  <c r="D76" i="53"/>
  <c r="E76" i="53"/>
  <c r="F76" i="53"/>
  <c r="G76" i="53"/>
  <c r="B77" i="53"/>
  <c r="C77" i="53"/>
  <c r="D77" i="53"/>
  <c r="E77" i="53"/>
  <c r="F77" i="53"/>
  <c r="G77" i="53"/>
  <c r="B78" i="53"/>
  <c r="C78" i="53"/>
  <c r="D78" i="53"/>
  <c r="E78" i="53"/>
  <c r="F78" i="53"/>
  <c r="G78" i="53"/>
  <c r="B79" i="53"/>
  <c r="C79" i="53"/>
  <c r="D79" i="53"/>
  <c r="E79" i="53"/>
  <c r="F79" i="53"/>
  <c r="G79" i="53"/>
  <c r="B80" i="53"/>
  <c r="C80" i="53"/>
  <c r="D80" i="53"/>
  <c r="E80" i="53"/>
  <c r="F80" i="53"/>
  <c r="G80" i="53"/>
  <c r="B81" i="53"/>
  <c r="C81" i="53"/>
  <c r="D81" i="53"/>
  <c r="E81" i="53"/>
  <c r="F81" i="53"/>
  <c r="G81" i="53"/>
  <c r="B82" i="53"/>
  <c r="C82" i="53"/>
  <c r="D82" i="53"/>
  <c r="E82" i="53"/>
  <c r="F82" i="53"/>
  <c r="G82" i="53"/>
  <c r="B83" i="53"/>
  <c r="C83" i="53"/>
  <c r="D83" i="53"/>
  <c r="E83" i="53"/>
  <c r="F83" i="53"/>
  <c r="G83" i="53"/>
  <c r="B112" i="53"/>
  <c r="C112" i="53"/>
  <c r="D112" i="53"/>
  <c r="E112" i="53"/>
  <c r="F112" i="53"/>
  <c r="G112" i="53"/>
  <c r="S86" i="33"/>
  <c r="S87" i="33"/>
  <c r="S88" i="33"/>
  <c r="S89" i="33"/>
  <c r="S90" i="33"/>
  <c r="S91" i="33"/>
  <c r="S92" i="33"/>
  <c r="S93" i="33"/>
  <c r="S94" i="33"/>
  <c r="S95" i="33"/>
  <c r="S96" i="33"/>
  <c r="S97" i="33"/>
  <c r="S98" i="33"/>
  <c r="S99" i="33"/>
  <c r="S100" i="33"/>
  <c r="S101" i="33"/>
  <c r="S102" i="33"/>
  <c r="S103" i="33"/>
  <c r="S104" i="33"/>
  <c r="S105" i="33"/>
  <c r="S106" i="33"/>
  <c r="S107" i="33"/>
  <c r="S108" i="33"/>
  <c r="S109" i="33"/>
  <c r="S110" i="33"/>
  <c r="S111" i="33"/>
  <c r="S112" i="33"/>
  <c r="S113" i="33"/>
  <c r="S114" i="33"/>
  <c r="S115" i="33"/>
  <c r="S116" i="33"/>
  <c r="S117" i="33"/>
  <c r="S118" i="33"/>
  <c r="S119" i="33"/>
  <c r="S120" i="33"/>
  <c r="S121" i="33"/>
  <c r="S122" i="33"/>
  <c r="S123" i="33"/>
  <c r="S124" i="33"/>
  <c r="S125" i="33"/>
  <c r="S126" i="33"/>
  <c r="S127" i="33"/>
  <c r="S128" i="33"/>
  <c r="S129" i="33"/>
  <c r="S130" i="33"/>
  <c r="S131" i="33"/>
  <c r="S132" i="33"/>
  <c r="S133" i="33"/>
  <c r="S134" i="33"/>
  <c r="S135" i="33"/>
  <c r="S136" i="33"/>
  <c r="S137" i="33"/>
  <c r="S138" i="33"/>
  <c r="S139" i="33"/>
  <c r="S140" i="33"/>
  <c r="S141" i="33"/>
  <c r="S142" i="33"/>
  <c r="S143" i="33"/>
  <c r="S144" i="33"/>
  <c r="S145" i="33"/>
  <c r="S146" i="33"/>
  <c r="S147" i="33"/>
  <c r="S148" i="33"/>
  <c r="S149" i="33"/>
  <c r="S150" i="33"/>
  <c r="Q3" i="33"/>
  <c r="R3" i="33"/>
  <c r="S3" i="33"/>
  <c r="B4" i="33"/>
  <c r="C4" i="33" s="1"/>
  <c r="D4" i="33" s="1"/>
  <c r="E4" i="33" s="1"/>
  <c r="F4" i="33" s="1"/>
  <c r="G4" i="33" s="1"/>
  <c r="Q4" i="33"/>
  <c r="R4" i="33"/>
  <c r="S4" i="33"/>
  <c r="B5" i="33"/>
  <c r="C5" i="33" s="1"/>
  <c r="D5" i="33" s="1"/>
  <c r="E5" i="33" s="1"/>
  <c r="F5" i="33" s="1"/>
  <c r="G5" i="33" s="1"/>
  <c r="Q5" i="33"/>
  <c r="R5" i="33"/>
  <c r="S5" i="33"/>
  <c r="B6" i="33"/>
  <c r="C6" i="33" s="1"/>
  <c r="D6" i="33" s="1"/>
  <c r="E6" i="33" s="1"/>
  <c r="F6" i="33" s="1"/>
  <c r="G6" i="33" s="1"/>
  <c r="Q6" i="33"/>
  <c r="R6" i="33"/>
  <c r="S6" i="33"/>
  <c r="B7" i="33"/>
  <c r="C7" i="33" s="1"/>
  <c r="D7" i="33" s="1"/>
  <c r="E7" i="33" s="1"/>
  <c r="F7" i="33" s="1"/>
  <c r="G7" i="33" s="1"/>
  <c r="Q7" i="33"/>
  <c r="R7" i="33"/>
  <c r="S7" i="33"/>
  <c r="B8" i="33"/>
  <c r="C8" i="33" s="1"/>
  <c r="D8" i="33" s="1"/>
  <c r="E8" i="33" s="1"/>
  <c r="F8" i="33" s="1"/>
  <c r="G8" i="33" s="1"/>
  <c r="Q8" i="33"/>
  <c r="R8" i="33"/>
  <c r="S8" i="33"/>
  <c r="B9" i="33"/>
  <c r="C9" i="33" s="1"/>
  <c r="D9" i="33" s="1"/>
  <c r="E9" i="33" s="1"/>
  <c r="F9" i="33" s="1"/>
  <c r="G9" i="33" s="1"/>
  <c r="Q9" i="33"/>
  <c r="R9" i="33"/>
  <c r="S9" i="33"/>
  <c r="B10" i="33"/>
  <c r="C10" i="33" s="1"/>
  <c r="D10" i="33" s="1"/>
  <c r="E10" i="33" s="1"/>
  <c r="Q10" i="33"/>
  <c r="R10" i="33"/>
  <c r="S10" i="33"/>
  <c r="B11" i="33"/>
  <c r="C11" i="33" s="1"/>
  <c r="D11" i="33" s="1"/>
  <c r="E11" i="33" s="1"/>
  <c r="F11" i="33" s="1"/>
  <c r="G11" i="33" s="1"/>
  <c r="Q11" i="33"/>
  <c r="R11" i="33"/>
  <c r="S11" i="33"/>
  <c r="B12" i="33"/>
  <c r="C12" i="33" s="1"/>
  <c r="D12" i="33" s="1"/>
  <c r="E12" i="33" s="1"/>
  <c r="F12" i="33" s="1"/>
  <c r="G12" i="33" s="1"/>
  <c r="Q12" i="33"/>
  <c r="R12" i="33"/>
  <c r="S12" i="33"/>
  <c r="B13" i="33"/>
  <c r="C13" i="33" s="1"/>
  <c r="D13" i="33" s="1"/>
  <c r="E13" i="33" s="1"/>
  <c r="F13" i="33" s="1"/>
  <c r="G13" i="33" s="1"/>
  <c r="Q13" i="33"/>
  <c r="R13" i="33"/>
  <c r="S13" i="33"/>
  <c r="B14" i="33"/>
  <c r="C14" i="33" s="1"/>
  <c r="D14" i="33" s="1"/>
  <c r="E14" i="33" s="1"/>
  <c r="F14" i="33" s="1"/>
  <c r="G14" i="33" s="1"/>
  <c r="Q14" i="33"/>
  <c r="R14" i="33"/>
  <c r="S14" i="33"/>
  <c r="B15" i="33"/>
  <c r="C15" i="33" s="1"/>
  <c r="D15" i="33" s="1"/>
  <c r="E15" i="33" s="1"/>
  <c r="F15" i="33" s="1"/>
  <c r="G15" i="33" s="1"/>
  <c r="Q15" i="33"/>
  <c r="R15" i="33"/>
  <c r="S15" i="33"/>
  <c r="B16" i="33"/>
  <c r="C16" i="33" s="1"/>
  <c r="D16" i="33" s="1"/>
  <c r="E16" i="33" s="1"/>
  <c r="F16" i="33" s="1"/>
  <c r="G16" i="33" s="1"/>
  <c r="Q16" i="33"/>
  <c r="R16" i="33"/>
  <c r="S16" i="33"/>
  <c r="B17" i="33"/>
  <c r="C17" i="33" s="1"/>
  <c r="D17" i="33" s="1"/>
  <c r="E17" i="33" s="1"/>
  <c r="F17" i="33" s="1"/>
  <c r="G17" i="33" s="1"/>
  <c r="Q17" i="33"/>
  <c r="R17" i="33"/>
  <c r="S17" i="33"/>
  <c r="B18" i="33"/>
  <c r="C18" i="33" s="1"/>
  <c r="D18" i="33" s="1"/>
  <c r="E18" i="33" s="1"/>
  <c r="Q18" i="33"/>
  <c r="R18" i="33"/>
  <c r="S18" i="33"/>
  <c r="B19" i="33"/>
  <c r="C19" i="33" s="1"/>
  <c r="D19" i="33" s="1"/>
  <c r="E19" i="33" s="1"/>
  <c r="F19" i="33" s="1"/>
  <c r="G19" i="33" s="1"/>
  <c r="Q19" i="33"/>
  <c r="R19" i="33"/>
  <c r="S19" i="33"/>
  <c r="B20" i="33"/>
  <c r="C20" i="33" s="1"/>
  <c r="D20" i="33" s="1"/>
  <c r="E20" i="33" s="1"/>
  <c r="F20" i="33" s="1"/>
  <c r="G20" i="33" s="1"/>
  <c r="Q20" i="33"/>
  <c r="R20" i="33"/>
  <c r="S20" i="33"/>
  <c r="B21" i="33"/>
  <c r="C21" i="33" s="1"/>
  <c r="D21" i="33" s="1"/>
  <c r="E21" i="33" s="1"/>
  <c r="F21" i="33" s="1"/>
  <c r="G21" i="33" s="1"/>
  <c r="Q21" i="33"/>
  <c r="R21" i="33"/>
  <c r="S21" i="33"/>
  <c r="B22" i="33"/>
  <c r="C22" i="33" s="1"/>
  <c r="D22" i="33" s="1"/>
  <c r="E22" i="33" s="1"/>
  <c r="Q22" i="33"/>
  <c r="R22" i="33"/>
  <c r="S22" i="33"/>
  <c r="B23" i="33"/>
  <c r="C23" i="33" s="1"/>
  <c r="D23" i="33" s="1"/>
  <c r="E23" i="33" s="1"/>
  <c r="F23" i="33" s="1"/>
  <c r="G23" i="33" s="1"/>
  <c r="Q23" i="33"/>
  <c r="R23" i="33"/>
  <c r="S23" i="33"/>
  <c r="B24" i="33"/>
  <c r="C24" i="33" s="1"/>
  <c r="D24" i="33" s="1"/>
  <c r="E24" i="33" s="1"/>
  <c r="F24" i="33" s="1"/>
  <c r="G24" i="33" s="1"/>
  <c r="Q24" i="33"/>
  <c r="R24" i="33"/>
  <c r="S24" i="33"/>
  <c r="B25" i="33"/>
  <c r="C25" i="33" s="1"/>
  <c r="D25" i="33" s="1"/>
  <c r="E25" i="33" s="1"/>
  <c r="F25" i="33" s="1"/>
  <c r="G25" i="33" s="1"/>
  <c r="Q25" i="33"/>
  <c r="R25" i="33"/>
  <c r="S25" i="33"/>
  <c r="B26" i="33"/>
  <c r="C26" i="33" s="1"/>
  <c r="D26" i="33" s="1"/>
  <c r="E26" i="33" s="1"/>
  <c r="Q26" i="33"/>
  <c r="R26" i="33"/>
  <c r="S26" i="33"/>
  <c r="B27" i="33"/>
  <c r="C27" i="33" s="1"/>
  <c r="D27" i="33" s="1"/>
  <c r="E27" i="33" s="1"/>
  <c r="F27" i="33" s="1"/>
  <c r="G27" i="33" s="1"/>
  <c r="Q27" i="33"/>
  <c r="R27" i="33"/>
  <c r="S27" i="33"/>
  <c r="B28" i="33"/>
  <c r="C28" i="33" s="1"/>
  <c r="D28" i="33" s="1"/>
  <c r="E28" i="33" s="1"/>
  <c r="F28" i="33" s="1"/>
  <c r="G28" i="33" s="1"/>
  <c r="Q28" i="33"/>
  <c r="R28" i="33"/>
  <c r="S28" i="33"/>
  <c r="B29" i="33"/>
  <c r="C29" i="33" s="1"/>
  <c r="D29" i="33" s="1"/>
  <c r="E29" i="33" s="1"/>
  <c r="F29" i="33" s="1"/>
  <c r="G29" i="33" s="1"/>
  <c r="Q29" i="33"/>
  <c r="R29" i="33"/>
  <c r="S29" i="33"/>
  <c r="B30" i="33"/>
  <c r="C30" i="33" s="1"/>
  <c r="D30" i="33" s="1"/>
  <c r="E30" i="33" s="1"/>
  <c r="Q30" i="33"/>
  <c r="R30" i="33"/>
  <c r="S30" i="33"/>
  <c r="B31" i="33"/>
  <c r="C31" i="33" s="1"/>
  <c r="D31" i="33" s="1"/>
  <c r="E31" i="33" s="1"/>
  <c r="F31" i="33" s="1"/>
  <c r="G31" i="33" s="1"/>
  <c r="Q31" i="33"/>
  <c r="R31" i="33"/>
  <c r="S31" i="33"/>
  <c r="B32" i="33"/>
  <c r="C32" i="33" s="1"/>
  <c r="D32" i="33" s="1"/>
  <c r="E32" i="33" s="1"/>
  <c r="F32" i="33" s="1"/>
  <c r="G32" i="33" s="1"/>
  <c r="Q32" i="33"/>
  <c r="R32" i="33"/>
  <c r="S32" i="33"/>
  <c r="B33" i="33"/>
  <c r="C33" i="33" s="1"/>
  <c r="D33" i="33" s="1"/>
  <c r="E33" i="33" s="1"/>
  <c r="F33" i="33" s="1"/>
  <c r="G33" i="33" s="1"/>
  <c r="Q33" i="33"/>
  <c r="R33" i="33"/>
  <c r="S33" i="33"/>
  <c r="B34" i="33"/>
  <c r="C34" i="33" s="1"/>
  <c r="D34" i="33" s="1"/>
  <c r="E34" i="33" s="1"/>
  <c r="F34" i="33" s="1"/>
  <c r="G34" i="33" s="1"/>
  <c r="Q34" i="33"/>
  <c r="R34" i="33"/>
  <c r="S34" i="33"/>
  <c r="B35" i="33"/>
  <c r="C35" i="33" s="1"/>
  <c r="D35" i="33" s="1"/>
  <c r="E35" i="33" s="1"/>
  <c r="F35" i="33" s="1"/>
  <c r="G35" i="33" s="1"/>
  <c r="Q35" i="33"/>
  <c r="R35" i="33"/>
  <c r="S35" i="33"/>
  <c r="B36" i="33"/>
  <c r="C36" i="33" s="1"/>
  <c r="D36" i="33" s="1"/>
  <c r="E36" i="33" s="1"/>
  <c r="F36" i="33" s="1"/>
  <c r="G36" i="33" s="1"/>
  <c r="Q36" i="33"/>
  <c r="R36" i="33"/>
  <c r="S36" i="33"/>
  <c r="B37" i="33"/>
  <c r="C37" i="33" s="1"/>
  <c r="D37" i="33" s="1"/>
  <c r="E37" i="33" s="1"/>
  <c r="F37" i="33" s="1"/>
  <c r="G37" i="33" s="1"/>
  <c r="Q37" i="33"/>
  <c r="R37" i="33"/>
  <c r="S37" i="33"/>
  <c r="B38" i="33"/>
  <c r="C38" i="33" s="1"/>
  <c r="D38" i="33" s="1"/>
  <c r="E38" i="33" s="1"/>
  <c r="F38" i="33" s="1"/>
  <c r="G38" i="33" s="1"/>
  <c r="Q38" i="33"/>
  <c r="R38" i="33"/>
  <c r="S38" i="33"/>
  <c r="B39" i="33"/>
  <c r="C39" i="33" s="1"/>
  <c r="D39" i="33" s="1"/>
  <c r="E39" i="33" s="1"/>
  <c r="F39" i="33" s="1"/>
  <c r="G39" i="33" s="1"/>
  <c r="Q39" i="33"/>
  <c r="R39" i="33"/>
  <c r="S39" i="33"/>
  <c r="B40" i="33"/>
  <c r="C40" i="33" s="1"/>
  <c r="D40" i="33" s="1"/>
  <c r="E40" i="33" s="1"/>
  <c r="F40" i="33" s="1"/>
  <c r="G40" i="33" s="1"/>
  <c r="Q40" i="33"/>
  <c r="R40" i="33"/>
  <c r="S40" i="33"/>
  <c r="B41" i="33"/>
  <c r="C41" i="33" s="1"/>
  <c r="D41" i="33" s="1"/>
  <c r="E41" i="33" s="1"/>
  <c r="F41" i="33" s="1"/>
  <c r="G41" i="33" s="1"/>
  <c r="Q41" i="33"/>
  <c r="R41" i="33"/>
  <c r="S41" i="33"/>
  <c r="B42" i="33"/>
  <c r="C42" i="33" s="1"/>
  <c r="D42" i="33" s="1"/>
  <c r="E42" i="33" s="1"/>
  <c r="F42" i="33" s="1"/>
  <c r="G42" i="33" s="1"/>
  <c r="Q42" i="33"/>
  <c r="R42" i="33"/>
  <c r="S42" i="33"/>
  <c r="B43" i="33"/>
  <c r="C43" i="33" s="1"/>
  <c r="D43" i="33" s="1"/>
  <c r="E43" i="33" s="1"/>
  <c r="F43" i="33" s="1"/>
  <c r="G43" i="33" s="1"/>
  <c r="Q43" i="33"/>
  <c r="R43" i="33"/>
  <c r="S43" i="33"/>
  <c r="B44" i="33"/>
  <c r="C44" i="33" s="1"/>
  <c r="D44" i="33" s="1"/>
  <c r="E44" i="33" s="1"/>
  <c r="F44" i="33" s="1"/>
  <c r="G44" i="33" s="1"/>
  <c r="Q44" i="33"/>
  <c r="R44" i="33"/>
  <c r="S44" i="33"/>
  <c r="B45" i="33"/>
  <c r="C45" i="33" s="1"/>
  <c r="D45" i="33" s="1"/>
  <c r="E45" i="33" s="1"/>
  <c r="F45" i="33" s="1"/>
  <c r="G45" i="33" s="1"/>
  <c r="Q45" i="33"/>
  <c r="R45" i="33"/>
  <c r="S45" i="33"/>
  <c r="B46" i="33"/>
  <c r="C46" i="33" s="1"/>
  <c r="D46" i="33" s="1"/>
  <c r="E46" i="33" s="1"/>
  <c r="F46" i="33" s="1"/>
  <c r="G46" i="33" s="1"/>
  <c r="Q46" i="33"/>
  <c r="R46" i="33"/>
  <c r="S46" i="33"/>
  <c r="B47" i="33"/>
  <c r="C47" i="33" s="1"/>
  <c r="D47" i="33" s="1"/>
  <c r="E47" i="33" s="1"/>
  <c r="F47" i="33" s="1"/>
  <c r="G47" i="33" s="1"/>
  <c r="Q47" i="33"/>
  <c r="R47" i="33"/>
  <c r="S47" i="33"/>
  <c r="B48" i="33"/>
  <c r="C48" i="33" s="1"/>
  <c r="D48" i="33" s="1"/>
  <c r="E48" i="33" s="1"/>
  <c r="F48" i="33" s="1"/>
  <c r="G48" i="33" s="1"/>
  <c r="Q48" i="33"/>
  <c r="R48" i="33"/>
  <c r="S48" i="33"/>
  <c r="B49" i="33"/>
  <c r="C49" i="33" s="1"/>
  <c r="D49" i="33" s="1"/>
  <c r="E49" i="33" s="1"/>
  <c r="F49" i="33" s="1"/>
  <c r="G49" i="33" s="1"/>
  <c r="Q49" i="33"/>
  <c r="R49" i="33"/>
  <c r="S49" i="33"/>
  <c r="B50" i="33"/>
  <c r="C50" i="33" s="1"/>
  <c r="D50" i="33" s="1"/>
  <c r="E50" i="33" s="1"/>
  <c r="F50" i="33" s="1"/>
  <c r="G50" i="33" s="1"/>
  <c r="Q50" i="33"/>
  <c r="R50" i="33"/>
  <c r="S50" i="33"/>
  <c r="B51" i="33"/>
  <c r="C51" i="33" s="1"/>
  <c r="D51" i="33" s="1"/>
  <c r="E51" i="33" s="1"/>
  <c r="F51" i="33" s="1"/>
  <c r="G51" i="33" s="1"/>
  <c r="Q51" i="33"/>
  <c r="R51" i="33"/>
  <c r="S51" i="33"/>
  <c r="B52" i="33"/>
  <c r="C52" i="33" s="1"/>
  <c r="D52" i="33" s="1"/>
  <c r="E52" i="33" s="1"/>
  <c r="F52" i="33" s="1"/>
  <c r="G52" i="33" s="1"/>
  <c r="Q52" i="33"/>
  <c r="R52" i="33"/>
  <c r="S52" i="33"/>
  <c r="B53" i="33"/>
  <c r="C53" i="33" s="1"/>
  <c r="D53" i="33" s="1"/>
  <c r="E53" i="33" s="1"/>
  <c r="F53" i="33" s="1"/>
  <c r="G53" i="33" s="1"/>
  <c r="Q53" i="33"/>
  <c r="R53" i="33"/>
  <c r="S53" i="33"/>
  <c r="B54" i="33"/>
  <c r="C54" i="33" s="1"/>
  <c r="D54" i="33" s="1"/>
  <c r="E54" i="33" s="1"/>
  <c r="F54" i="33" s="1"/>
  <c r="G54" i="33" s="1"/>
  <c r="Q54" i="33"/>
  <c r="R54" i="33"/>
  <c r="S54" i="33"/>
  <c r="B55" i="33"/>
  <c r="C55" i="33" s="1"/>
  <c r="D55" i="33" s="1"/>
  <c r="E55" i="33" s="1"/>
  <c r="F55" i="33" s="1"/>
  <c r="G55" i="33" s="1"/>
  <c r="Q55" i="33"/>
  <c r="R55" i="33"/>
  <c r="S55" i="33"/>
  <c r="B56" i="33"/>
  <c r="C56" i="33" s="1"/>
  <c r="D56" i="33" s="1"/>
  <c r="E56" i="33" s="1"/>
  <c r="F56" i="33" s="1"/>
  <c r="G56" i="33" s="1"/>
  <c r="Q56" i="33"/>
  <c r="R56" i="33"/>
  <c r="S56" i="33"/>
  <c r="B57" i="33"/>
  <c r="C57" i="33" s="1"/>
  <c r="D57" i="33" s="1"/>
  <c r="E57" i="33" s="1"/>
  <c r="F57" i="33" s="1"/>
  <c r="G57" i="33" s="1"/>
  <c r="Q57" i="33"/>
  <c r="R57" i="33"/>
  <c r="S57" i="33"/>
  <c r="B58" i="33"/>
  <c r="C58" i="33" s="1"/>
  <c r="D58" i="33" s="1"/>
  <c r="E58" i="33" s="1"/>
  <c r="F58" i="33" s="1"/>
  <c r="G58" i="33" s="1"/>
  <c r="Q58" i="33"/>
  <c r="R58" i="33"/>
  <c r="S58" i="33"/>
  <c r="B59" i="33"/>
  <c r="C59" i="33" s="1"/>
  <c r="D59" i="33" s="1"/>
  <c r="E59" i="33" s="1"/>
  <c r="F59" i="33" s="1"/>
  <c r="G59" i="33" s="1"/>
  <c r="Q59" i="33"/>
  <c r="R59" i="33"/>
  <c r="S59" i="33"/>
  <c r="B60" i="33"/>
  <c r="C60" i="33" s="1"/>
  <c r="D60" i="33" s="1"/>
  <c r="E60" i="33" s="1"/>
  <c r="F60" i="33" s="1"/>
  <c r="G60" i="33" s="1"/>
  <c r="Q60" i="33"/>
  <c r="R60" i="33"/>
  <c r="S60" i="33"/>
  <c r="B61" i="33"/>
  <c r="C61" i="33" s="1"/>
  <c r="D61" i="33" s="1"/>
  <c r="E61" i="33" s="1"/>
  <c r="F61" i="33" s="1"/>
  <c r="G61" i="33" s="1"/>
  <c r="Q61" i="33"/>
  <c r="R61" i="33"/>
  <c r="S61" i="33"/>
  <c r="B62" i="33"/>
  <c r="C62" i="33" s="1"/>
  <c r="D62" i="33" s="1"/>
  <c r="E62" i="33" s="1"/>
  <c r="F62" i="33" s="1"/>
  <c r="G62" i="33" s="1"/>
  <c r="Q62" i="33"/>
  <c r="R62" i="33"/>
  <c r="S62" i="33"/>
  <c r="B63" i="33"/>
  <c r="C63" i="33" s="1"/>
  <c r="D63" i="33" s="1"/>
  <c r="E63" i="33" s="1"/>
  <c r="F63" i="33" s="1"/>
  <c r="G63" i="33" s="1"/>
  <c r="Q63" i="33"/>
  <c r="R63" i="33"/>
  <c r="S63" i="33"/>
  <c r="B64" i="33"/>
  <c r="C64" i="33" s="1"/>
  <c r="D64" i="33" s="1"/>
  <c r="E64" i="33" s="1"/>
  <c r="F64" i="33" s="1"/>
  <c r="G64" i="33" s="1"/>
  <c r="Q64" i="33"/>
  <c r="R64" i="33"/>
  <c r="S64" i="33"/>
  <c r="B65" i="33"/>
  <c r="C65" i="33" s="1"/>
  <c r="D65" i="33" s="1"/>
  <c r="E65" i="33" s="1"/>
  <c r="F65" i="33" s="1"/>
  <c r="G65" i="33" s="1"/>
  <c r="Q65" i="33"/>
  <c r="R65" i="33"/>
  <c r="S65" i="33"/>
  <c r="B66" i="33"/>
  <c r="C66" i="33" s="1"/>
  <c r="D66" i="33" s="1"/>
  <c r="E66" i="33" s="1"/>
  <c r="F66" i="33" s="1"/>
  <c r="G66" i="33" s="1"/>
  <c r="Q66" i="33"/>
  <c r="R66" i="33"/>
  <c r="S66" i="33"/>
  <c r="B67" i="33"/>
  <c r="C67" i="33" s="1"/>
  <c r="D67" i="33" s="1"/>
  <c r="E67" i="33" s="1"/>
  <c r="F67" i="33" s="1"/>
  <c r="G67" i="33" s="1"/>
  <c r="Q67" i="33"/>
  <c r="R67" i="33"/>
  <c r="S67" i="33"/>
  <c r="B68" i="33"/>
  <c r="C68" i="33" s="1"/>
  <c r="D68" i="33" s="1"/>
  <c r="E68" i="33" s="1"/>
  <c r="F68" i="33" s="1"/>
  <c r="G68" i="33" s="1"/>
  <c r="Q68" i="33"/>
  <c r="R68" i="33"/>
  <c r="S68" i="33"/>
  <c r="B69" i="33"/>
  <c r="C69" i="33" s="1"/>
  <c r="D69" i="33" s="1"/>
  <c r="E69" i="33" s="1"/>
  <c r="F69" i="33" s="1"/>
  <c r="G69" i="33" s="1"/>
  <c r="Q69" i="33"/>
  <c r="R69" i="33"/>
  <c r="S69" i="33"/>
  <c r="B70" i="33"/>
  <c r="C70" i="33" s="1"/>
  <c r="D70" i="33" s="1"/>
  <c r="E70" i="33" s="1"/>
  <c r="F70" i="33" s="1"/>
  <c r="G70" i="33" s="1"/>
  <c r="Q70" i="33"/>
  <c r="R70" i="33"/>
  <c r="S70" i="33"/>
  <c r="B71" i="33"/>
  <c r="C71" i="33" s="1"/>
  <c r="D71" i="33" s="1"/>
  <c r="E71" i="33" s="1"/>
  <c r="F71" i="33" s="1"/>
  <c r="G71" i="33" s="1"/>
  <c r="Q71" i="33"/>
  <c r="R71" i="33"/>
  <c r="S71" i="33"/>
  <c r="B72" i="33"/>
  <c r="C72" i="33" s="1"/>
  <c r="D72" i="33" s="1"/>
  <c r="E72" i="33" s="1"/>
  <c r="F72" i="33" s="1"/>
  <c r="G72" i="33" s="1"/>
  <c r="Q72" i="33"/>
  <c r="R72" i="33"/>
  <c r="S72" i="33"/>
  <c r="B73" i="33"/>
  <c r="C73" i="33" s="1"/>
  <c r="D73" i="33" s="1"/>
  <c r="E73" i="33" s="1"/>
  <c r="F73" i="33" s="1"/>
  <c r="G73" i="33" s="1"/>
  <c r="Q73" i="33"/>
  <c r="R73" i="33"/>
  <c r="S73" i="33"/>
  <c r="B74" i="33"/>
  <c r="C74" i="33" s="1"/>
  <c r="D74" i="33" s="1"/>
  <c r="E74" i="33" s="1"/>
  <c r="F74" i="33" s="1"/>
  <c r="G74" i="33" s="1"/>
  <c r="Q74" i="33"/>
  <c r="R74" i="33"/>
  <c r="S74" i="33"/>
  <c r="B75" i="33"/>
  <c r="C75" i="33" s="1"/>
  <c r="D75" i="33" s="1"/>
  <c r="E75" i="33" s="1"/>
  <c r="F75" i="33" s="1"/>
  <c r="G75" i="33" s="1"/>
  <c r="Q75" i="33"/>
  <c r="R75" i="33"/>
  <c r="S75" i="33"/>
  <c r="B76" i="33"/>
  <c r="C76" i="33" s="1"/>
  <c r="D76" i="33" s="1"/>
  <c r="E76" i="33" s="1"/>
  <c r="F76" i="33" s="1"/>
  <c r="G76" i="33" s="1"/>
  <c r="Q76" i="33"/>
  <c r="R76" i="33"/>
  <c r="S76" i="33"/>
  <c r="B77" i="33"/>
  <c r="C77" i="33" s="1"/>
  <c r="D77" i="33" s="1"/>
  <c r="E77" i="33" s="1"/>
  <c r="F77" i="33" s="1"/>
  <c r="G77" i="33" s="1"/>
  <c r="Q77" i="33"/>
  <c r="R77" i="33"/>
  <c r="S77" i="33"/>
  <c r="B78" i="33"/>
  <c r="C78" i="33" s="1"/>
  <c r="D78" i="33" s="1"/>
  <c r="E78" i="33" s="1"/>
  <c r="F78" i="33" s="1"/>
  <c r="G78" i="33" s="1"/>
  <c r="Q78" i="33"/>
  <c r="R78" i="33"/>
  <c r="S78" i="33"/>
  <c r="B79" i="33"/>
  <c r="C79" i="33" s="1"/>
  <c r="D79" i="33" s="1"/>
  <c r="E79" i="33" s="1"/>
  <c r="F79" i="33" s="1"/>
  <c r="G79" i="33" s="1"/>
  <c r="Q79" i="33"/>
  <c r="R79" i="33"/>
  <c r="S79" i="33"/>
  <c r="B80" i="33"/>
  <c r="C80" i="33" s="1"/>
  <c r="D80" i="33" s="1"/>
  <c r="E80" i="33" s="1"/>
  <c r="F80" i="33" s="1"/>
  <c r="G80" i="33" s="1"/>
  <c r="Q80" i="33"/>
  <c r="R80" i="33"/>
  <c r="S80" i="33"/>
  <c r="B81" i="33"/>
  <c r="C81" i="33" s="1"/>
  <c r="D81" i="33" s="1"/>
  <c r="E81" i="33" s="1"/>
  <c r="F81" i="33" s="1"/>
  <c r="G81" i="33" s="1"/>
  <c r="Q81" i="33"/>
  <c r="R81" i="33"/>
  <c r="S81" i="33"/>
  <c r="B82" i="33"/>
  <c r="C82" i="33" s="1"/>
  <c r="D82" i="33" s="1"/>
  <c r="E82" i="33" s="1"/>
  <c r="F82" i="33" s="1"/>
  <c r="G82" i="33" s="1"/>
  <c r="Q82" i="33"/>
  <c r="R82" i="33"/>
  <c r="S82" i="33"/>
  <c r="B83" i="33"/>
  <c r="C83" i="33" s="1"/>
  <c r="D83" i="33" s="1"/>
  <c r="E83" i="33" s="1"/>
  <c r="F83" i="33" s="1"/>
  <c r="G83" i="33" s="1"/>
  <c r="Q83" i="33"/>
  <c r="R83" i="33"/>
  <c r="S83" i="33"/>
  <c r="B84" i="33"/>
  <c r="C84" i="33" s="1"/>
  <c r="D84" i="33" s="1"/>
  <c r="E84" i="33" s="1"/>
  <c r="F84" i="33" s="1"/>
  <c r="G84" i="33" s="1"/>
  <c r="Q84" i="33"/>
  <c r="R84" i="33"/>
  <c r="S84" i="33"/>
  <c r="B85" i="33"/>
  <c r="C85" i="33" s="1"/>
  <c r="D85" i="33" s="1"/>
  <c r="E85" i="33" s="1"/>
  <c r="F85" i="33" s="1"/>
  <c r="G85" i="33" s="1"/>
  <c r="Q85" i="33"/>
  <c r="R85" i="33"/>
  <c r="S85" i="33"/>
  <c r="B86" i="33"/>
  <c r="C86" i="33" s="1"/>
  <c r="D86" i="33" s="1"/>
  <c r="E86" i="33" s="1"/>
  <c r="F86" i="33" s="1"/>
  <c r="G86" i="33" s="1"/>
  <c r="Q86" i="33"/>
  <c r="R86" i="33"/>
  <c r="B87" i="33"/>
  <c r="C87" i="33" s="1"/>
  <c r="D87" i="33" s="1"/>
  <c r="E87" i="33" s="1"/>
  <c r="F87" i="33" s="1"/>
  <c r="G87" i="33" s="1"/>
  <c r="Q87" i="33"/>
  <c r="R87" i="33"/>
  <c r="B88" i="33"/>
  <c r="C88" i="33" s="1"/>
  <c r="D88" i="33" s="1"/>
  <c r="E88" i="33" s="1"/>
  <c r="F88" i="33" s="1"/>
  <c r="G88" i="33" s="1"/>
  <c r="Q88" i="33"/>
  <c r="R88" i="33"/>
  <c r="B89" i="33"/>
  <c r="C89" i="33" s="1"/>
  <c r="D89" i="33" s="1"/>
  <c r="E89" i="33" s="1"/>
  <c r="F89" i="33" s="1"/>
  <c r="G89" i="33" s="1"/>
  <c r="Q89" i="33"/>
  <c r="R89" i="33"/>
  <c r="B90" i="33"/>
  <c r="C90" i="33" s="1"/>
  <c r="D90" i="33" s="1"/>
  <c r="E90" i="33" s="1"/>
  <c r="F90" i="33" s="1"/>
  <c r="G90" i="33" s="1"/>
  <c r="Q90" i="33"/>
  <c r="R90" i="33"/>
  <c r="B91" i="33"/>
  <c r="C91" i="33" s="1"/>
  <c r="D91" i="33" s="1"/>
  <c r="E91" i="33" s="1"/>
  <c r="F91" i="33" s="1"/>
  <c r="G91" i="33" s="1"/>
  <c r="Q91" i="33"/>
  <c r="R91" i="33"/>
  <c r="B92" i="33"/>
  <c r="C92" i="33" s="1"/>
  <c r="D92" i="33" s="1"/>
  <c r="E92" i="33" s="1"/>
  <c r="F92" i="33" s="1"/>
  <c r="G92" i="33" s="1"/>
  <c r="Q92" i="33"/>
  <c r="R92" i="33"/>
  <c r="B93" i="33"/>
  <c r="C93" i="33" s="1"/>
  <c r="D93" i="33" s="1"/>
  <c r="E93" i="33" s="1"/>
  <c r="F93" i="33" s="1"/>
  <c r="G93" i="33" s="1"/>
  <c r="Q93" i="33"/>
  <c r="R93" i="33"/>
  <c r="B94" i="33"/>
  <c r="C94" i="33" s="1"/>
  <c r="D94" i="33" s="1"/>
  <c r="E94" i="33" s="1"/>
  <c r="F94" i="33" s="1"/>
  <c r="G94" i="33" s="1"/>
  <c r="Q94" i="33"/>
  <c r="R94" i="33"/>
  <c r="B95" i="33"/>
  <c r="C95" i="33" s="1"/>
  <c r="D95" i="33" s="1"/>
  <c r="E95" i="33" s="1"/>
  <c r="F95" i="33" s="1"/>
  <c r="G95" i="33" s="1"/>
  <c r="Q95" i="33"/>
  <c r="R95" i="33"/>
  <c r="B96" i="33"/>
  <c r="C96" i="33" s="1"/>
  <c r="D96" i="33" s="1"/>
  <c r="E96" i="33" s="1"/>
  <c r="F96" i="33" s="1"/>
  <c r="G96" i="33" s="1"/>
  <c r="Q96" i="33"/>
  <c r="R96" i="33"/>
  <c r="B97" i="33"/>
  <c r="C97" i="33" s="1"/>
  <c r="D97" i="33" s="1"/>
  <c r="E97" i="33" s="1"/>
  <c r="F97" i="33" s="1"/>
  <c r="G97" i="33" s="1"/>
  <c r="Q97" i="33"/>
  <c r="R97" i="33"/>
  <c r="B98" i="33"/>
  <c r="C98" i="33" s="1"/>
  <c r="D98" i="33" s="1"/>
  <c r="E98" i="33" s="1"/>
  <c r="F98" i="33" s="1"/>
  <c r="G98" i="33" s="1"/>
  <c r="Q98" i="33"/>
  <c r="R98" i="33"/>
  <c r="B99" i="33"/>
  <c r="C99" i="33" s="1"/>
  <c r="D99" i="33" s="1"/>
  <c r="E99" i="33" s="1"/>
  <c r="F99" i="33" s="1"/>
  <c r="G99" i="33" s="1"/>
  <c r="Q99" i="33"/>
  <c r="R99" i="33"/>
  <c r="B100" i="33"/>
  <c r="C100" i="33" s="1"/>
  <c r="D100" i="33" s="1"/>
  <c r="E100" i="33" s="1"/>
  <c r="F100" i="33" s="1"/>
  <c r="G100" i="33" s="1"/>
  <c r="Q100" i="33"/>
  <c r="R100" i="33"/>
  <c r="B101" i="33"/>
  <c r="C101" i="33" s="1"/>
  <c r="D101" i="33" s="1"/>
  <c r="E101" i="33" s="1"/>
  <c r="F101" i="33" s="1"/>
  <c r="G101" i="33" s="1"/>
  <c r="Q101" i="33"/>
  <c r="R101" i="33"/>
  <c r="B102" i="33"/>
  <c r="C102" i="33" s="1"/>
  <c r="D102" i="33" s="1"/>
  <c r="E102" i="33" s="1"/>
  <c r="F102" i="33" s="1"/>
  <c r="G102" i="33" s="1"/>
  <c r="Q102" i="33"/>
  <c r="R102" i="33"/>
  <c r="B103" i="33"/>
  <c r="C103" i="33" s="1"/>
  <c r="D103" i="33" s="1"/>
  <c r="E103" i="33" s="1"/>
  <c r="F103" i="33" s="1"/>
  <c r="G103" i="33" s="1"/>
  <c r="Q103" i="33"/>
  <c r="R103" i="33"/>
  <c r="B104" i="33"/>
  <c r="C104" i="33" s="1"/>
  <c r="D104" i="33" s="1"/>
  <c r="E104" i="33" s="1"/>
  <c r="F104" i="33" s="1"/>
  <c r="G104" i="33" s="1"/>
  <c r="Q104" i="33"/>
  <c r="R104" i="33"/>
  <c r="B105" i="33"/>
  <c r="C105" i="33" s="1"/>
  <c r="D105" i="33" s="1"/>
  <c r="E105" i="33" s="1"/>
  <c r="F105" i="33" s="1"/>
  <c r="G105" i="33" s="1"/>
  <c r="Q105" i="33"/>
  <c r="R105" i="33"/>
  <c r="B106" i="33"/>
  <c r="C106" i="33" s="1"/>
  <c r="D106" i="33" s="1"/>
  <c r="E106" i="33" s="1"/>
  <c r="F106" i="33" s="1"/>
  <c r="G106" i="33" s="1"/>
  <c r="Q106" i="33"/>
  <c r="R106" i="33"/>
  <c r="B107" i="33"/>
  <c r="C107" i="33" s="1"/>
  <c r="D107" i="33" s="1"/>
  <c r="E107" i="33" s="1"/>
  <c r="F107" i="33" s="1"/>
  <c r="G107" i="33" s="1"/>
  <c r="Q107" i="33"/>
  <c r="R107" i="33"/>
  <c r="B108" i="33"/>
  <c r="C108" i="33" s="1"/>
  <c r="D108" i="33" s="1"/>
  <c r="E108" i="33" s="1"/>
  <c r="F108" i="33" s="1"/>
  <c r="G108" i="33" s="1"/>
  <c r="Q108" i="33"/>
  <c r="R108" i="33"/>
  <c r="B109" i="33"/>
  <c r="C109" i="33" s="1"/>
  <c r="D109" i="33" s="1"/>
  <c r="E109" i="33" s="1"/>
  <c r="F109" i="33" s="1"/>
  <c r="G109" i="33" s="1"/>
  <c r="Q109" i="33"/>
  <c r="R109" i="33"/>
  <c r="B110" i="33"/>
  <c r="C110" i="33" s="1"/>
  <c r="D110" i="33" s="1"/>
  <c r="E110" i="33" s="1"/>
  <c r="F110" i="33" s="1"/>
  <c r="G110" i="33" s="1"/>
  <c r="Q110" i="33"/>
  <c r="R110" i="33"/>
  <c r="B111" i="33"/>
  <c r="C111" i="33" s="1"/>
  <c r="D111" i="33" s="1"/>
  <c r="E111" i="33" s="1"/>
  <c r="F111" i="33" s="1"/>
  <c r="G111" i="33" s="1"/>
  <c r="Q111" i="33"/>
  <c r="R111" i="33"/>
  <c r="B112" i="33"/>
  <c r="C112" i="33" s="1"/>
  <c r="D112" i="33" s="1"/>
  <c r="E112" i="33" s="1"/>
  <c r="F112" i="33" s="1"/>
  <c r="G112" i="33" s="1"/>
  <c r="Q112" i="33"/>
  <c r="R112" i="33"/>
  <c r="B113" i="33"/>
  <c r="C113" i="33" s="1"/>
  <c r="D113" i="33" s="1"/>
  <c r="E113" i="33" s="1"/>
  <c r="F113" i="33" s="1"/>
  <c r="G113" i="33" s="1"/>
  <c r="Q113" i="33"/>
  <c r="R113" i="33"/>
  <c r="B114" i="33"/>
  <c r="C114" i="33" s="1"/>
  <c r="D114" i="33" s="1"/>
  <c r="E114" i="33" s="1"/>
  <c r="F114" i="33" s="1"/>
  <c r="G114" i="33" s="1"/>
  <c r="Q114" i="33"/>
  <c r="R114" i="33"/>
  <c r="B115" i="33"/>
  <c r="C115" i="33" s="1"/>
  <c r="D115" i="33" s="1"/>
  <c r="E115" i="33" s="1"/>
  <c r="F115" i="33" s="1"/>
  <c r="G115" i="33" s="1"/>
  <c r="Q115" i="33"/>
  <c r="R115" i="33"/>
  <c r="B116" i="33"/>
  <c r="C116" i="33" s="1"/>
  <c r="D116" i="33" s="1"/>
  <c r="E116" i="33" s="1"/>
  <c r="F116" i="33" s="1"/>
  <c r="G116" i="33" s="1"/>
  <c r="Q116" i="33"/>
  <c r="R116" i="33"/>
  <c r="B117" i="33"/>
  <c r="C117" i="33" s="1"/>
  <c r="D117" i="33" s="1"/>
  <c r="E117" i="33" s="1"/>
  <c r="F117" i="33" s="1"/>
  <c r="G117" i="33" s="1"/>
  <c r="Q117" i="33"/>
  <c r="R117" i="33"/>
  <c r="B118" i="33"/>
  <c r="C118" i="33" s="1"/>
  <c r="D118" i="33" s="1"/>
  <c r="E118" i="33" s="1"/>
  <c r="F118" i="33" s="1"/>
  <c r="G118" i="33" s="1"/>
  <c r="Q118" i="33"/>
  <c r="R118" i="33"/>
  <c r="B119" i="33"/>
  <c r="C119" i="33" s="1"/>
  <c r="D119" i="33" s="1"/>
  <c r="E119" i="33" s="1"/>
  <c r="F119" i="33" s="1"/>
  <c r="G119" i="33" s="1"/>
  <c r="Q119" i="33"/>
  <c r="R119" i="33"/>
  <c r="B120" i="33"/>
  <c r="C120" i="33" s="1"/>
  <c r="D120" i="33" s="1"/>
  <c r="E120" i="33" s="1"/>
  <c r="F120" i="33" s="1"/>
  <c r="G120" i="33" s="1"/>
  <c r="Q120" i="33"/>
  <c r="R120" i="33"/>
  <c r="B121" i="33"/>
  <c r="C121" i="33" s="1"/>
  <c r="D121" i="33" s="1"/>
  <c r="E121" i="33" s="1"/>
  <c r="F121" i="33" s="1"/>
  <c r="G121" i="33" s="1"/>
  <c r="Q121" i="33"/>
  <c r="R121" i="33"/>
  <c r="B122" i="33"/>
  <c r="C122" i="33" s="1"/>
  <c r="D122" i="33" s="1"/>
  <c r="E122" i="33" s="1"/>
  <c r="F122" i="33" s="1"/>
  <c r="G122" i="33" s="1"/>
  <c r="Q122" i="33"/>
  <c r="R122" i="33"/>
  <c r="B123" i="33"/>
  <c r="C123" i="33" s="1"/>
  <c r="D123" i="33" s="1"/>
  <c r="E123" i="33" s="1"/>
  <c r="F123" i="33" s="1"/>
  <c r="G123" i="33" s="1"/>
  <c r="Q123" i="33"/>
  <c r="R123" i="33"/>
  <c r="B124" i="33"/>
  <c r="C124" i="33" s="1"/>
  <c r="D124" i="33" s="1"/>
  <c r="E124" i="33" s="1"/>
  <c r="F124" i="33" s="1"/>
  <c r="G124" i="33" s="1"/>
  <c r="Q124" i="33"/>
  <c r="R124" i="33"/>
  <c r="B125" i="33"/>
  <c r="C125" i="33" s="1"/>
  <c r="D125" i="33" s="1"/>
  <c r="E125" i="33" s="1"/>
  <c r="F125" i="33" s="1"/>
  <c r="G125" i="33" s="1"/>
  <c r="Q125" i="33"/>
  <c r="R125" i="33"/>
  <c r="B126" i="33"/>
  <c r="C126" i="33" s="1"/>
  <c r="D126" i="33" s="1"/>
  <c r="E126" i="33" s="1"/>
  <c r="F126" i="33" s="1"/>
  <c r="G126" i="33" s="1"/>
  <c r="Q126" i="33"/>
  <c r="R126" i="33"/>
  <c r="B127" i="33"/>
  <c r="C127" i="33" s="1"/>
  <c r="D127" i="33" s="1"/>
  <c r="E127" i="33" s="1"/>
  <c r="F127" i="33" s="1"/>
  <c r="G127" i="33" s="1"/>
  <c r="Q127" i="33"/>
  <c r="R127" i="33"/>
  <c r="B128" i="33"/>
  <c r="C128" i="33" s="1"/>
  <c r="D128" i="33" s="1"/>
  <c r="E128" i="33" s="1"/>
  <c r="F128" i="33" s="1"/>
  <c r="G128" i="33" s="1"/>
  <c r="Q128" i="33"/>
  <c r="R128" i="33"/>
  <c r="B129" i="33"/>
  <c r="C129" i="33" s="1"/>
  <c r="D129" i="33" s="1"/>
  <c r="E129" i="33" s="1"/>
  <c r="F129" i="33" s="1"/>
  <c r="G129" i="33" s="1"/>
  <c r="Q129" i="33"/>
  <c r="R129" i="33"/>
  <c r="B130" i="33"/>
  <c r="C130" i="33" s="1"/>
  <c r="D130" i="33" s="1"/>
  <c r="E130" i="33" s="1"/>
  <c r="F130" i="33" s="1"/>
  <c r="G130" i="33" s="1"/>
  <c r="Q130" i="33"/>
  <c r="R130" i="33"/>
  <c r="B131" i="33"/>
  <c r="C131" i="33" s="1"/>
  <c r="D131" i="33" s="1"/>
  <c r="E131" i="33" s="1"/>
  <c r="F131" i="33" s="1"/>
  <c r="G131" i="33" s="1"/>
  <c r="Q131" i="33"/>
  <c r="R131" i="33"/>
  <c r="B132" i="33"/>
  <c r="C132" i="33" s="1"/>
  <c r="D132" i="33" s="1"/>
  <c r="E132" i="33" s="1"/>
  <c r="F132" i="33" s="1"/>
  <c r="G132" i="33" s="1"/>
  <c r="Q132" i="33"/>
  <c r="R132" i="33"/>
  <c r="B133" i="33"/>
  <c r="C133" i="33" s="1"/>
  <c r="D133" i="33" s="1"/>
  <c r="E133" i="33" s="1"/>
  <c r="F133" i="33" s="1"/>
  <c r="G133" i="33" s="1"/>
  <c r="Q133" i="33"/>
  <c r="R133" i="33"/>
  <c r="B134" i="33"/>
  <c r="C134" i="33" s="1"/>
  <c r="D134" i="33" s="1"/>
  <c r="E134" i="33" s="1"/>
  <c r="F134" i="33" s="1"/>
  <c r="G134" i="33" s="1"/>
  <c r="Q134" i="33"/>
  <c r="R134" i="33"/>
  <c r="B135" i="33"/>
  <c r="C135" i="33" s="1"/>
  <c r="D135" i="33" s="1"/>
  <c r="E135" i="33" s="1"/>
  <c r="F135" i="33" s="1"/>
  <c r="G135" i="33" s="1"/>
  <c r="Q135" i="33"/>
  <c r="R135" i="33"/>
  <c r="B136" i="33"/>
  <c r="C136" i="33" s="1"/>
  <c r="D136" i="33" s="1"/>
  <c r="E136" i="33" s="1"/>
  <c r="F136" i="33" s="1"/>
  <c r="G136" i="33" s="1"/>
  <c r="Q136" i="33"/>
  <c r="R136" i="33"/>
  <c r="B137" i="33"/>
  <c r="C137" i="33" s="1"/>
  <c r="D137" i="33" s="1"/>
  <c r="E137" i="33" s="1"/>
  <c r="F137" i="33" s="1"/>
  <c r="G137" i="33" s="1"/>
  <c r="Q137" i="33"/>
  <c r="R137" i="33"/>
  <c r="B138" i="33"/>
  <c r="C138" i="33" s="1"/>
  <c r="D138" i="33" s="1"/>
  <c r="E138" i="33" s="1"/>
  <c r="F138" i="33" s="1"/>
  <c r="G138" i="33" s="1"/>
  <c r="Q138" i="33"/>
  <c r="R138" i="33"/>
  <c r="U138" i="33" s="1"/>
  <c r="B139" i="33"/>
  <c r="C139" i="33" s="1"/>
  <c r="D139" i="33" s="1"/>
  <c r="E139" i="33" s="1"/>
  <c r="F139" i="33" s="1"/>
  <c r="G139" i="33" s="1"/>
  <c r="Q139" i="33"/>
  <c r="R139" i="33"/>
  <c r="B140" i="33"/>
  <c r="C140" i="33" s="1"/>
  <c r="D140" i="33" s="1"/>
  <c r="E140" i="33" s="1"/>
  <c r="F140" i="33" s="1"/>
  <c r="G140" i="33" s="1"/>
  <c r="Q140" i="33"/>
  <c r="R140" i="33"/>
  <c r="B141" i="33"/>
  <c r="C141" i="33" s="1"/>
  <c r="D141" i="33" s="1"/>
  <c r="E141" i="33" s="1"/>
  <c r="F141" i="33" s="1"/>
  <c r="G141" i="33" s="1"/>
  <c r="Q141" i="33"/>
  <c r="R141" i="33"/>
  <c r="B142" i="33"/>
  <c r="C142" i="33" s="1"/>
  <c r="D142" i="33" s="1"/>
  <c r="E142" i="33" s="1"/>
  <c r="F142" i="33" s="1"/>
  <c r="G142" i="33" s="1"/>
  <c r="Q142" i="33"/>
  <c r="R142" i="33"/>
  <c r="B143" i="33"/>
  <c r="C143" i="33" s="1"/>
  <c r="D143" i="33" s="1"/>
  <c r="E143" i="33" s="1"/>
  <c r="F143" i="33" s="1"/>
  <c r="G143" i="33" s="1"/>
  <c r="Q143" i="33"/>
  <c r="R143" i="33"/>
  <c r="B144" i="33"/>
  <c r="C144" i="33" s="1"/>
  <c r="D144" i="33" s="1"/>
  <c r="E144" i="33" s="1"/>
  <c r="F144" i="33" s="1"/>
  <c r="G144" i="33" s="1"/>
  <c r="Q144" i="33"/>
  <c r="R144" i="33"/>
  <c r="B145" i="33"/>
  <c r="C145" i="33" s="1"/>
  <c r="D145" i="33" s="1"/>
  <c r="E145" i="33" s="1"/>
  <c r="F145" i="33" s="1"/>
  <c r="G145" i="33" s="1"/>
  <c r="Q145" i="33"/>
  <c r="R145" i="33"/>
  <c r="B146" i="33"/>
  <c r="C146" i="33" s="1"/>
  <c r="D146" i="33" s="1"/>
  <c r="E146" i="33" s="1"/>
  <c r="F146" i="33" s="1"/>
  <c r="G146" i="33" s="1"/>
  <c r="Q146" i="33"/>
  <c r="R146" i="33"/>
  <c r="B147" i="33"/>
  <c r="C147" i="33" s="1"/>
  <c r="D147" i="33" s="1"/>
  <c r="E147" i="33" s="1"/>
  <c r="F147" i="33" s="1"/>
  <c r="G147" i="33" s="1"/>
  <c r="Q147" i="33"/>
  <c r="R147" i="33"/>
  <c r="B148" i="33"/>
  <c r="C148" i="33" s="1"/>
  <c r="D148" i="33" s="1"/>
  <c r="E148" i="33" s="1"/>
  <c r="F148" i="33" s="1"/>
  <c r="G148" i="33" s="1"/>
  <c r="Q148" i="33"/>
  <c r="U148" i="33" s="1"/>
  <c r="R148" i="33"/>
  <c r="B149" i="33"/>
  <c r="C149" i="33" s="1"/>
  <c r="D149" i="33" s="1"/>
  <c r="E149" i="33" s="1"/>
  <c r="F149" i="33" s="1"/>
  <c r="G149" i="33" s="1"/>
  <c r="Q149" i="33"/>
  <c r="R149" i="33"/>
  <c r="B150" i="33"/>
  <c r="C150" i="33" s="1"/>
  <c r="D150" i="33" s="1"/>
  <c r="E150" i="33" s="1"/>
  <c r="F150" i="33" s="1"/>
  <c r="G150" i="33" s="1"/>
  <c r="Q150" i="33"/>
  <c r="R150" i="33"/>
  <c r="X7" i="89"/>
  <c r="X10" i="94"/>
  <c r="X14" i="90"/>
  <c r="H17" i="96"/>
  <c r="I17" i="96"/>
  <c r="J17" i="96"/>
  <c r="K17" i="96"/>
  <c r="L17" i="96"/>
  <c r="M17" i="96"/>
  <c r="N17" i="96"/>
  <c r="O17" i="96"/>
  <c r="P17" i="96"/>
  <c r="V17" i="96"/>
  <c r="W17" i="96"/>
  <c r="X17" i="96"/>
  <c r="AA17" i="96"/>
  <c r="AB17" i="96" s="1"/>
  <c r="H35" i="96"/>
  <c r="I35" i="96"/>
  <c r="J35" i="96"/>
  <c r="K35" i="96"/>
  <c r="L35" i="96"/>
  <c r="M35" i="96"/>
  <c r="N35" i="96"/>
  <c r="O35" i="96"/>
  <c r="P35" i="96"/>
  <c r="V35" i="96"/>
  <c r="W35" i="96"/>
  <c r="X35" i="96"/>
  <c r="AA35" i="96"/>
  <c r="AB35" i="96" s="1"/>
  <c r="H30" i="96"/>
  <c r="I30" i="96"/>
  <c r="J30" i="96"/>
  <c r="K30" i="96"/>
  <c r="L30" i="96"/>
  <c r="M30" i="96"/>
  <c r="N30" i="96"/>
  <c r="O30" i="96"/>
  <c r="P30" i="96"/>
  <c r="V30" i="96"/>
  <c r="W30" i="96"/>
  <c r="X30" i="96"/>
  <c r="AA30" i="96"/>
  <c r="AB30" i="96" s="1"/>
  <c r="H43" i="96"/>
  <c r="I43" i="96"/>
  <c r="J43" i="96"/>
  <c r="K43" i="96"/>
  <c r="L43" i="96"/>
  <c r="M43" i="96"/>
  <c r="N43" i="96"/>
  <c r="O43" i="96"/>
  <c r="P43" i="96"/>
  <c r="V43" i="96"/>
  <c r="W43" i="96"/>
  <c r="X43" i="96"/>
  <c r="AA43" i="96"/>
  <c r="AB43" i="96" s="1"/>
  <c r="H39" i="96"/>
  <c r="I39" i="96"/>
  <c r="J39" i="96"/>
  <c r="K39" i="96"/>
  <c r="L39" i="96"/>
  <c r="M39" i="96"/>
  <c r="N39" i="96"/>
  <c r="O39" i="96"/>
  <c r="P39" i="96"/>
  <c r="V39" i="96"/>
  <c r="W39" i="96"/>
  <c r="X39" i="96"/>
  <c r="AA39" i="96"/>
  <c r="AB39" i="96" s="1"/>
  <c r="H46" i="96"/>
  <c r="I46" i="96"/>
  <c r="J46" i="96"/>
  <c r="K46" i="96"/>
  <c r="L46" i="96"/>
  <c r="M46" i="96"/>
  <c r="N46" i="96"/>
  <c r="O46" i="96"/>
  <c r="P46" i="96"/>
  <c r="V46" i="96"/>
  <c r="W46" i="96"/>
  <c r="X46" i="96"/>
  <c r="AA46" i="96"/>
  <c r="AB46" i="96" s="1"/>
  <c r="H7" i="96"/>
  <c r="I7" i="96"/>
  <c r="J7" i="96"/>
  <c r="K7" i="96"/>
  <c r="L7" i="96"/>
  <c r="M7" i="96"/>
  <c r="N7" i="96"/>
  <c r="O7" i="96"/>
  <c r="P7" i="96"/>
  <c r="V7" i="96"/>
  <c r="W7" i="96"/>
  <c r="X7" i="96"/>
  <c r="AA7" i="96"/>
  <c r="AB7" i="96" s="1"/>
  <c r="H23" i="96"/>
  <c r="I23" i="96"/>
  <c r="J23" i="96"/>
  <c r="K23" i="96"/>
  <c r="L23" i="96"/>
  <c r="M23" i="96"/>
  <c r="N23" i="96"/>
  <c r="O23" i="96"/>
  <c r="P23" i="96"/>
  <c r="V23" i="96"/>
  <c r="W23" i="96"/>
  <c r="X23" i="96"/>
  <c r="AA23" i="96"/>
  <c r="AB23" i="96" s="1"/>
  <c r="H11" i="96"/>
  <c r="I11" i="96"/>
  <c r="J11" i="96"/>
  <c r="K11" i="96"/>
  <c r="L11" i="96"/>
  <c r="M11" i="96"/>
  <c r="N11" i="96"/>
  <c r="O11" i="96"/>
  <c r="P11" i="96"/>
  <c r="V11" i="96"/>
  <c r="W11" i="96"/>
  <c r="X11" i="96"/>
  <c r="AA11" i="96"/>
  <c r="AB11" i="96" s="1"/>
  <c r="H40" i="96"/>
  <c r="I40" i="96"/>
  <c r="J40" i="96"/>
  <c r="K40" i="96"/>
  <c r="L40" i="96"/>
  <c r="M40" i="96"/>
  <c r="N40" i="96"/>
  <c r="O40" i="96"/>
  <c r="P40" i="96"/>
  <c r="V40" i="96"/>
  <c r="W40" i="96"/>
  <c r="X40" i="96"/>
  <c r="AA40" i="96"/>
  <c r="AB40" i="96" s="1"/>
  <c r="H27" i="96"/>
  <c r="I27" i="96"/>
  <c r="J27" i="96"/>
  <c r="K27" i="96"/>
  <c r="L27" i="96"/>
  <c r="M27" i="96"/>
  <c r="N27" i="96"/>
  <c r="O27" i="96"/>
  <c r="P27" i="96"/>
  <c r="V27" i="96"/>
  <c r="W27" i="96"/>
  <c r="X27" i="96"/>
  <c r="AA27" i="96"/>
  <c r="AB27" i="96" s="1"/>
  <c r="H32" i="96"/>
  <c r="I32" i="96"/>
  <c r="J32" i="96"/>
  <c r="K32" i="96"/>
  <c r="L32" i="96"/>
  <c r="M32" i="96"/>
  <c r="N32" i="96"/>
  <c r="O32" i="96"/>
  <c r="P32" i="96"/>
  <c r="V32" i="96"/>
  <c r="W32" i="96"/>
  <c r="X32" i="96"/>
  <c r="AA32" i="96"/>
  <c r="AB32" i="96" s="1"/>
  <c r="H18" i="96"/>
  <c r="I18" i="96"/>
  <c r="J18" i="96"/>
  <c r="K18" i="96"/>
  <c r="L18" i="96"/>
  <c r="M18" i="96"/>
  <c r="N18" i="96"/>
  <c r="O18" i="96"/>
  <c r="P18" i="96"/>
  <c r="V18" i="96"/>
  <c r="W18" i="96"/>
  <c r="X18" i="96"/>
  <c r="AA18" i="96"/>
  <c r="AB18" i="96" s="1"/>
  <c r="H24" i="96"/>
  <c r="I24" i="96"/>
  <c r="J24" i="96"/>
  <c r="K24" i="96"/>
  <c r="L24" i="96"/>
  <c r="M24" i="96"/>
  <c r="N24" i="96"/>
  <c r="O24" i="96"/>
  <c r="P24" i="96"/>
  <c r="V24" i="96"/>
  <c r="W24" i="96"/>
  <c r="X24" i="96"/>
  <c r="AA24" i="96"/>
  <c r="AB24" i="96" s="1"/>
  <c r="H14" i="96"/>
  <c r="I14" i="96"/>
  <c r="J14" i="96"/>
  <c r="K14" i="96"/>
  <c r="L14" i="96"/>
  <c r="M14" i="96"/>
  <c r="N14" i="96"/>
  <c r="O14" i="96"/>
  <c r="P14" i="96"/>
  <c r="V14" i="96"/>
  <c r="W14" i="96"/>
  <c r="X14" i="96"/>
  <c r="AA14" i="96"/>
  <c r="AB14" i="96" s="1"/>
  <c r="H16" i="96"/>
  <c r="I16" i="96"/>
  <c r="J16" i="96"/>
  <c r="K16" i="96"/>
  <c r="L16" i="96"/>
  <c r="M16" i="96"/>
  <c r="N16" i="96"/>
  <c r="O16" i="96"/>
  <c r="P16" i="96"/>
  <c r="V16" i="96"/>
  <c r="W16" i="96"/>
  <c r="X16" i="96"/>
  <c r="AA16" i="96"/>
  <c r="AB16" i="96" s="1"/>
  <c r="H45" i="96"/>
  <c r="I45" i="96"/>
  <c r="J45" i="96"/>
  <c r="K45" i="96"/>
  <c r="L45" i="96"/>
  <c r="M45" i="96"/>
  <c r="N45" i="96"/>
  <c r="O45" i="96"/>
  <c r="P45" i="96"/>
  <c r="V45" i="96"/>
  <c r="W45" i="96"/>
  <c r="X45" i="96"/>
  <c r="AA45" i="96"/>
  <c r="AB45" i="96" s="1"/>
  <c r="H26" i="96"/>
  <c r="I26" i="96"/>
  <c r="J26" i="96"/>
  <c r="K26" i="96"/>
  <c r="L26" i="96"/>
  <c r="M26" i="96"/>
  <c r="N26" i="96"/>
  <c r="O26" i="96"/>
  <c r="P26" i="96"/>
  <c r="V26" i="96"/>
  <c r="W26" i="96"/>
  <c r="X26" i="96"/>
  <c r="AA26" i="96"/>
  <c r="AB26" i="96" s="1"/>
  <c r="H42" i="96"/>
  <c r="I42" i="96"/>
  <c r="J42" i="96"/>
  <c r="K42" i="96"/>
  <c r="L42" i="96"/>
  <c r="M42" i="96"/>
  <c r="N42" i="96"/>
  <c r="O42" i="96"/>
  <c r="P42" i="96"/>
  <c r="V42" i="96"/>
  <c r="W42" i="96"/>
  <c r="X42" i="96"/>
  <c r="AA42" i="96"/>
  <c r="AB42" i="96" s="1"/>
  <c r="H28" i="96"/>
  <c r="I28" i="96"/>
  <c r="J28" i="96"/>
  <c r="K28" i="96"/>
  <c r="L28" i="96"/>
  <c r="M28" i="96"/>
  <c r="N28" i="96"/>
  <c r="O28" i="96"/>
  <c r="P28" i="96"/>
  <c r="V28" i="96"/>
  <c r="W28" i="96"/>
  <c r="X28" i="96"/>
  <c r="AA28" i="96"/>
  <c r="AB28" i="96" s="1"/>
  <c r="H34" i="96"/>
  <c r="I34" i="96"/>
  <c r="J34" i="96"/>
  <c r="K34" i="96"/>
  <c r="L34" i="96"/>
  <c r="M34" i="96"/>
  <c r="N34" i="96"/>
  <c r="O34" i="96"/>
  <c r="P34" i="96"/>
  <c r="V34" i="96"/>
  <c r="W34" i="96"/>
  <c r="X34" i="96"/>
  <c r="AA34" i="96"/>
  <c r="AB34" i="96" s="1"/>
  <c r="H12" i="96"/>
  <c r="I12" i="96"/>
  <c r="J12" i="96"/>
  <c r="K12" i="96"/>
  <c r="L12" i="96"/>
  <c r="M12" i="96"/>
  <c r="N12" i="96"/>
  <c r="O12" i="96"/>
  <c r="P12" i="96"/>
  <c r="V12" i="96"/>
  <c r="W12" i="96"/>
  <c r="X12" i="96"/>
  <c r="AA12" i="96"/>
  <c r="AB12" i="96" s="1"/>
  <c r="H15" i="96"/>
  <c r="I15" i="96"/>
  <c r="J15" i="96"/>
  <c r="K15" i="96"/>
  <c r="L15" i="96"/>
  <c r="M15" i="96"/>
  <c r="N15" i="96"/>
  <c r="O15" i="96"/>
  <c r="P15" i="96"/>
  <c r="V15" i="96"/>
  <c r="W15" i="96"/>
  <c r="X15" i="96"/>
  <c r="AA15" i="96"/>
  <c r="AB15" i="96" s="1"/>
  <c r="H20" i="96"/>
  <c r="I20" i="96"/>
  <c r="J20" i="96"/>
  <c r="K20" i="96"/>
  <c r="L20" i="96"/>
  <c r="M20" i="96"/>
  <c r="N20" i="96"/>
  <c r="O20" i="96"/>
  <c r="P20" i="96"/>
  <c r="V20" i="96"/>
  <c r="W20" i="96"/>
  <c r="X20" i="96"/>
  <c r="AA20" i="96"/>
  <c r="AB20" i="96" s="1"/>
  <c r="H9" i="96"/>
  <c r="I9" i="96"/>
  <c r="J9" i="96"/>
  <c r="K9" i="96"/>
  <c r="L9" i="96"/>
  <c r="M9" i="96"/>
  <c r="N9" i="96"/>
  <c r="O9" i="96"/>
  <c r="P9" i="96"/>
  <c r="V9" i="96"/>
  <c r="W9" i="96"/>
  <c r="X9" i="96"/>
  <c r="AA9" i="96"/>
  <c r="AB9" i="96" s="1"/>
  <c r="H41" i="96"/>
  <c r="I41" i="96"/>
  <c r="J41" i="96"/>
  <c r="K41" i="96"/>
  <c r="L41" i="96"/>
  <c r="M41" i="96"/>
  <c r="N41" i="96"/>
  <c r="O41" i="96"/>
  <c r="P41" i="96"/>
  <c r="V41" i="96"/>
  <c r="W41" i="96"/>
  <c r="X41" i="96"/>
  <c r="AA41" i="96"/>
  <c r="AB41" i="96" s="1"/>
  <c r="H25" i="96"/>
  <c r="I25" i="96"/>
  <c r="J25" i="96"/>
  <c r="K25" i="96"/>
  <c r="L25" i="96"/>
  <c r="M25" i="96"/>
  <c r="N25" i="96"/>
  <c r="O25" i="96"/>
  <c r="P25" i="96"/>
  <c r="V25" i="96"/>
  <c r="W25" i="96"/>
  <c r="X25" i="96"/>
  <c r="AA25" i="96"/>
  <c r="AB25" i="96" s="1"/>
  <c r="H13" i="96"/>
  <c r="I13" i="96"/>
  <c r="J13" i="96"/>
  <c r="K13" i="96"/>
  <c r="L13" i="96"/>
  <c r="M13" i="96"/>
  <c r="N13" i="96"/>
  <c r="O13" i="96"/>
  <c r="P13" i="96"/>
  <c r="V13" i="96"/>
  <c r="W13" i="96"/>
  <c r="X13" i="96"/>
  <c r="AA13" i="96"/>
  <c r="AB13" i="96" s="1"/>
  <c r="H36" i="96"/>
  <c r="I36" i="96"/>
  <c r="J36" i="96"/>
  <c r="K36" i="96"/>
  <c r="L36" i="96"/>
  <c r="M36" i="96"/>
  <c r="N36" i="96"/>
  <c r="O36" i="96"/>
  <c r="P36" i="96"/>
  <c r="V36" i="96"/>
  <c r="W36" i="96"/>
  <c r="X36" i="96"/>
  <c r="AA36" i="96"/>
  <c r="AB36" i="96" s="1"/>
  <c r="H33" i="96"/>
  <c r="I33" i="96"/>
  <c r="J33" i="96"/>
  <c r="K33" i="96"/>
  <c r="L33" i="96"/>
  <c r="M33" i="96"/>
  <c r="N33" i="96"/>
  <c r="O33" i="96"/>
  <c r="P33" i="96"/>
  <c r="V33" i="96"/>
  <c r="W33" i="96"/>
  <c r="X33" i="96"/>
  <c r="AA33" i="96"/>
  <c r="AB33" i="96" s="1"/>
  <c r="H49" i="96"/>
  <c r="I49" i="96"/>
  <c r="J49" i="96"/>
  <c r="K49" i="96"/>
  <c r="L49" i="96"/>
  <c r="M49" i="96"/>
  <c r="N49" i="96"/>
  <c r="O49" i="96"/>
  <c r="P49" i="96"/>
  <c r="V49" i="96"/>
  <c r="W49" i="96"/>
  <c r="X49" i="96"/>
  <c r="AA49" i="96"/>
  <c r="AB49" i="96" s="1"/>
  <c r="H21" i="96"/>
  <c r="I21" i="96"/>
  <c r="J21" i="96"/>
  <c r="K21" i="96"/>
  <c r="L21" i="96"/>
  <c r="M21" i="96"/>
  <c r="N21" i="96"/>
  <c r="O21" i="96"/>
  <c r="P21" i="96"/>
  <c r="V21" i="96"/>
  <c r="W21" i="96"/>
  <c r="X21" i="96"/>
  <c r="AA21" i="96"/>
  <c r="AB21" i="96" s="1"/>
  <c r="H22" i="96"/>
  <c r="I22" i="96"/>
  <c r="J22" i="96"/>
  <c r="K22" i="96"/>
  <c r="L22" i="96"/>
  <c r="M22" i="96"/>
  <c r="N22" i="96"/>
  <c r="O22" i="96"/>
  <c r="P22" i="96"/>
  <c r="V22" i="96"/>
  <c r="W22" i="96"/>
  <c r="X22" i="96"/>
  <c r="AA22" i="96"/>
  <c r="AB22" i="96" s="1"/>
  <c r="H38" i="96"/>
  <c r="I38" i="96"/>
  <c r="J38" i="96"/>
  <c r="K38" i="96"/>
  <c r="L38" i="96"/>
  <c r="M38" i="96"/>
  <c r="N38" i="96"/>
  <c r="O38" i="96"/>
  <c r="P38" i="96"/>
  <c r="V38" i="96"/>
  <c r="W38" i="96"/>
  <c r="X38" i="96"/>
  <c r="AA38" i="96"/>
  <c r="AB38" i="96" s="1"/>
  <c r="H37" i="96"/>
  <c r="I37" i="96"/>
  <c r="J37" i="96"/>
  <c r="K37" i="96"/>
  <c r="L37" i="96"/>
  <c r="M37" i="96"/>
  <c r="N37" i="96"/>
  <c r="O37" i="96"/>
  <c r="P37" i="96"/>
  <c r="V37" i="96"/>
  <c r="W37" i="96"/>
  <c r="X37" i="96"/>
  <c r="AA37" i="96"/>
  <c r="AB37" i="96" s="1"/>
  <c r="H31" i="96"/>
  <c r="I31" i="96"/>
  <c r="J31" i="96"/>
  <c r="K31" i="96"/>
  <c r="L31" i="96"/>
  <c r="M31" i="96"/>
  <c r="N31" i="96"/>
  <c r="O31" i="96"/>
  <c r="P31" i="96"/>
  <c r="V31" i="96"/>
  <c r="W31" i="96"/>
  <c r="X31" i="96"/>
  <c r="AA31" i="96"/>
  <c r="AB31" i="96" s="1"/>
  <c r="H47" i="96"/>
  <c r="I47" i="96"/>
  <c r="J47" i="96"/>
  <c r="K47" i="96"/>
  <c r="L47" i="96"/>
  <c r="M47" i="96"/>
  <c r="N47" i="96"/>
  <c r="O47" i="96"/>
  <c r="P47" i="96"/>
  <c r="V47" i="96"/>
  <c r="W47" i="96"/>
  <c r="X47" i="96"/>
  <c r="AA47" i="96"/>
  <c r="AB47" i="96" s="1"/>
  <c r="H8" i="96"/>
  <c r="I8" i="96"/>
  <c r="J8" i="96"/>
  <c r="K8" i="96"/>
  <c r="L8" i="96"/>
  <c r="M8" i="96"/>
  <c r="N8" i="96"/>
  <c r="O8" i="96"/>
  <c r="P8" i="96"/>
  <c r="V8" i="96"/>
  <c r="W8" i="96"/>
  <c r="X8" i="96"/>
  <c r="AA8" i="96"/>
  <c r="AB8" i="96" s="1"/>
  <c r="H44" i="96"/>
  <c r="I44" i="96"/>
  <c r="J44" i="96"/>
  <c r="K44" i="96"/>
  <c r="L44" i="96"/>
  <c r="M44" i="96"/>
  <c r="N44" i="96"/>
  <c r="O44" i="96"/>
  <c r="P44" i="96"/>
  <c r="V44" i="96"/>
  <c r="W44" i="96"/>
  <c r="X44" i="96"/>
  <c r="AA44" i="96"/>
  <c r="AB44" i="96" s="1"/>
  <c r="H29" i="96"/>
  <c r="I29" i="96"/>
  <c r="J29" i="96"/>
  <c r="K29" i="96"/>
  <c r="L29" i="96"/>
  <c r="M29" i="96"/>
  <c r="N29" i="96"/>
  <c r="O29" i="96"/>
  <c r="P29" i="96"/>
  <c r="V29" i="96"/>
  <c r="W29" i="96"/>
  <c r="X29" i="96"/>
  <c r="AA29" i="96"/>
  <c r="AB29" i="96" s="1"/>
  <c r="H48" i="96"/>
  <c r="I48" i="96"/>
  <c r="J48" i="96"/>
  <c r="K48" i="96"/>
  <c r="L48" i="96"/>
  <c r="M48" i="96"/>
  <c r="N48" i="96"/>
  <c r="O48" i="96"/>
  <c r="P48" i="96"/>
  <c r="V48" i="96"/>
  <c r="W48" i="96"/>
  <c r="X48" i="96"/>
  <c r="AA48" i="96"/>
  <c r="AB48" i="96" s="1"/>
  <c r="H50" i="96"/>
  <c r="Q50" i="96" s="1"/>
  <c r="I50" i="96"/>
  <c r="R50" i="96" s="1"/>
  <c r="J50" i="96"/>
  <c r="S50" i="96" s="1"/>
  <c r="K50" i="96"/>
  <c r="L50" i="96"/>
  <c r="M50" i="96"/>
  <c r="N50" i="96"/>
  <c r="O50" i="96"/>
  <c r="P50" i="96"/>
  <c r="V50" i="96"/>
  <c r="W50" i="96"/>
  <c r="X50" i="96"/>
  <c r="Y50" i="96" s="1"/>
  <c r="Z50" i="96" s="1"/>
  <c r="AA50" i="96"/>
  <c r="AB50" i="96" s="1"/>
  <c r="H51" i="96"/>
  <c r="I51" i="96"/>
  <c r="J51" i="96"/>
  <c r="S51" i="96" s="1"/>
  <c r="K51" i="96"/>
  <c r="L51" i="96"/>
  <c r="M51" i="96"/>
  <c r="N51" i="96"/>
  <c r="O51" i="96"/>
  <c r="P51" i="96"/>
  <c r="Q51" i="96"/>
  <c r="R51" i="96"/>
  <c r="V51" i="96"/>
  <c r="W51" i="96"/>
  <c r="X51" i="96"/>
  <c r="Y51" i="96" s="1"/>
  <c r="Z51" i="96" s="1"/>
  <c r="AA51" i="96"/>
  <c r="AB51" i="96" s="1"/>
  <c r="H52" i="96"/>
  <c r="Q52" i="96" s="1"/>
  <c r="I52" i="96"/>
  <c r="R52" i="96" s="1"/>
  <c r="J52" i="96"/>
  <c r="K52" i="96"/>
  <c r="L52" i="96"/>
  <c r="M52" i="96"/>
  <c r="S52" i="96" s="1"/>
  <c r="N52" i="96"/>
  <c r="O52" i="96"/>
  <c r="P52" i="96"/>
  <c r="V52" i="96"/>
  <c r="W52" i="96"/>
  <c r="X52" i="96"/>
  <c r="Y52" i="96" s="1"/>
  <c r="Z52" i="96" s="1"/>
  <c r="AA52" i="96"/>
  <c r="AB52" i="96" s="1"/>
  <c r="H53" i="96"/>
  <c r="Q53" i="96" s="1"/>
  <c r="I53" i="96"/>
  <c r="R53" i="96" s="1"/>
  <c r="J53" i="96"/>
  <c r="K53" i="96"/>
  <c r="L53" i="96"/>
  <c r="M53" i="96"/>
  <c r="N53" i="96"/>
  <c r="O53" i="96"/>
  <c r="P53" i="96"/>
  <c r="S53" i="96" s="1"/>
  <c r="V53" i="96"/>
  <c r="W53" i="96"/>
  <c r="X53" i="96"/>
  <c r="Y53" i="96" s="1"/>
  <c r="Z53" i="96" s="1"/>
  <c r="AA53" i="96"/>
  <c r="AB53" i="96" s="1"/>
  <c r="J33" i="98"/>
  <c r="K33" i="98"/>
  <c r="L33" i="98"/>
  <c r="M33" i="98"/>
  <c r="N33" i="98"/>
  <c r="O33" i="98"/>
  <c r="P33" i="98"/>
  <c r="Q33" i="98"/>
  <c r="R33" i="98"/>
  <c r="AC33" i="98"/>
  <c r="AD33" i="98" s="1"/>
  <c r="J46" i="98"/>
  <c r="K46" i="98"/>
  <c r="L46" i="98"/>
  <c r="M46" i="98"/>
  <c r="N46" i="98"/>
  <c r="O46" i="98"/>
  <c r="P46" i="98"/>
  <c r="Q46" i="98"/>
  <c r="R46" i="98"/>
  <c r="AC46" i="98"/>
  <c r="AD46" i="98" s="1"/>
  <c r="J42" i="98"/>
  <c r="K42" i="98"/>
  <c r="L42" i="98"/>
  <c r="M42" i="98"/>
  <c r="N42" i="98"/>
  <c r="O42" i="98"/>
  <c r="P42" i="98"/>
  <c r="Q42" i="98"/>
  <c r="R42" i="98"/>
  <c r="AC42" i="98"/>
  <c r="AD42" i="98" s="1"/>
  <c r="J15" i="98"/>
  <c r="K15" i="98"/>
  <c r="L15" i="98"/>
  <c r="M15" i="98"/>
  <c r="N15" i="98"/>
  <c r="O15" i="98"/>
  <c r="P15" i="98"/>
  <c r="Q15" i="98"/>
  <c r="R15" i="98"/>
  <c r="AC15" i="98"/>
  <c r="AD15" i="98" s="1"/>
  <c r="J20" i="98"/>
  <c r="K20" i="98"/>
  <c r="L20" i="98"/>
  <c r="M20" i="98"/>
  <c r="N20" i="98"/>
  <c r="O20" i="98"/>
  <c r="P20" i="98"/>
  <c r="Q20" i="98"/>
  <c r="R20" i="98"/>
  <c r="AC20" i="98"/>
  <c r="AD20" i="98" s="1"/>
  <c r="J45" i="98"/>
  <c r="K45" i="98"/>
  <c r="L45" i="98"/>
  <c r="M45" i="98"/>
  <c r="N45" i="98"/>
  <c r="O45" i="98"/>
  <c r="P45" i="98"/>
  <c r="Q45" i="98"/>
  <c r="R45" i="98"/>
  <c r="AC45" i="98"/>
  <c r="AD45" i="98" s="1"/>
  <c r="J23" i="98"/>
  <c r="K23" i="98"/>
  <c r="L23" i="98"/>
  <c r="M23" i="98"/>
  <c r="N23" i="98"/>
  <c r="O23" i="98"/>
  <c r="P23" i="98"/>
  <c r="Q23" i="98"/>
  <c r="R23" i="98"/>
  <c r="AC23" i="98"/>
  <c r="AD23" i="98" s="1"/>
  <c r="J43" i="98"/>
  <c r="K43" i="98"/>
  <c r="L43" i="98"/>
  <c r="M43" i="98"/>
  <c r="N43" i="98"/>
  <c r="O43" i="98"/>
  <c r="P43" i="98"/>
  <c r="Q43" i="98"/>
  <c r="R43" i="98"/>
  <c r="AC43" i="98"/>
  <c r="AD43" i="98" s="1"/>
  <c r="J30" i="98"/>
  <c r="K30" i="98"/>
  <c r="L30" i="98"/>
  <c r="M30" i="98"/>
  <c r="N30" i="98"/>
  <c r="O30" i="98"/>
  <c r="P30" i="98"/>
  <c r="Q30" i="98"/>
  <c r="R30" i="98"/>
  <c r="AC30" i="98"/>
  <c r="AD30" i="98" s="1"/>
  <c r="J32" i="98"/>
  <c r="K32" i="98"/>
  <c r="L32" i="98"/>
  <c r="M32" i="98"/>
  <c r="N32" i="98"/>
  <c r="O32" i="98"/>
  <c r="P32" i="98"/>
  <c r="Q32" i="98"/>
  <c r="R32" i="98"/>
  <c r="AC32" i="98"/>
  <c r="AD32" i="98" s="1"/>
  <c r="J34" i="98"/>
  <c r="K34" i="98"/>
  <c r="L34" i="98"/>
  <c r="M34" i="98"/>
  <c r="N34" i="98"/>
  <c r="O34" i="98"/>
  <c r="P34" i="98"/>
  <c r="Q34" i="98"/>
  <c r="R34" i="98"/>
  <c r="AC34" i="98"/>
  <c r="AD34" i="98" s="1"/>
  <c r="J28" i="98"/>
  <c r="K28" i="98"/>
  <c r="L28" i="98"/>
  <c r="M28" i="98"/>
  <c r="N28" i="98"/>
  <c r="O28" i="98"/>
  <c r="P28" i="98"/>
  <c r="Q28" i="98"/>
  <c r="R28" i="98"/>
  <c r="AC28" i="98"/>
  <c r="AD28" i="98" s="1"/>
  <c r="J17" i="98"/>
  <c r="K17" i="98"/>
  <c r="L17" i="98"/>
  <c r="M17" i="98"/>
  <c r="N17" i="98"/>
  <c r="O17" i="98"/>
  <c r="P17" i="98"/>
  <c r="Q17" i="98"/>
  <c r="R17" i="98"/>
  <c r="AC17" i="98"/>
  <c r="AD17" i="98" s="1"/>
  <c r="J47" i="98"/>
  <c r="K47" i="98"/>
  <c r="L47" i="98"/>
  <c r="M47" i="98"/>
  <c r="N47" i="98"/>
  <c r="O47" i="98"/>
  <c r="P47" i="98"/>
  <c r="Q47" i="98"/>
  <c r="R47" i="98"/>
  <c r="AC47" i="98"/>
  <c r="AD47" i="98" s="1"/>
  <c r="J22" i="98"/>
  <c r="K22" i="98"/>
  <c r="L22" i="98"/>
  <c r="M22" i="98"/>
  <c r="N22" i="98"/>
  <c r="O22" i="98"/>
  <c r="P22" i="98"/>
  <c r="Q22" i="98"/>
  <c r="R22" i="98"/>
  <c r="AC22" i="98"/>
  <c r="AD22" i="98" s="1"/>
  <c r="J12" i="98"/>
  <c r="K12" i="98"/>
  <c r="L12" i="98"/>
  <c r="M12" i="98"/>
  <c r="N12" i="98"/>
  <c r="O12" i="98"/>
  <c r="P12" i="98"/>
  <c r="Q12" i="98"/>
  <c r="R12" i="98"/>
  <c r="AC12" i="98"/>
  <c r="AD12" i="98" s="1"/>
  <c r="J49" i="98"/>
  <c r="K49" i="98"/>
  <c r="L49" i="98"/>
  <c r="M49" i="98"/>
  <c r="N49" i="98"/>
  <c r="O49" i="98"/>
  <c r="P49" i="98"/>
  <c r="Q49" i="98"/>
  <c r="R49" i="98"/>
  <c r="AC49" i="98"/>
  <c r="AD49" i="98" s="1"/>
  <c r="J36" i="98"/>
  <c r="K36" i="98"/>
  <c r="L36" i="98"/>
  <c r="M36" i="98"/>
  <c r="N36" i="98"/>
  <c r="O36" i="98"/>
  <c r="P36" i="98"/>
  <c r="Q36" i="98"/>
  <c r="R36" i="98"/>
  <c r="AC36" i="98"/>
  <c r="AD36" i="98" s="1"/>
  <c r="J13" i="98"/>
  <c r="K13" i="98"/>
  <c r="L13" i="98"/>
  <c r="M13" i="98"/>
  <c r="N13" i="98"/>
  <c r="O13" i="98"/>
  <c r="P13" i="98"/>
  <c r="Q13" i="98"/>
  <c r="R13" i="98"/>
  <c r="AC13" i="98"/>
  <c r="AD13" i="98" s="1"/>
  <c r="J9" i="98"/>
  <c r="K9" i="98"/>
  <c r="L9" i="98"/>
  <c r="M9" i="98"/>
  <c r="N9" i="98"/>
  <c r="O9" i="98"/>
  <c r="P9" i="98"/>
  <c r="Q9" i="98"/>
  <c r="R9" i="98"/>
  <c r="AC9" i="98"/>
  <c r="AD9" i="98" s="1"/>
  <c r="J21" i="98"/>
  <c r="K21" i="98"/>
  <c r="L21" i="98"/>
  <c r="M21" i="98"/>
  <c r="N21" i="98"/>
  <c r="O21" i="98"/>
  <c r="P21" i="98"/>
  <c r="Q21" i="98"/>
  <c r="R21" i="98"/>
  <c r="AC21" i="98"/>
  <c r="AD21" i="98" s="1"/>
  <c r="J29" i="98"/>
  <c r="K29" i="98"/>
  <c r="L29" i="98"/>
  <c r="M29" i="98"/>
  <c r="N29" i="98"/>
  <c r="O29" i="98"/>
  <c r="P29" i="98"/>
  <c r="Q29" i="98"/>
  <c r="R29" i="98"/>
  <c r="AC29" i="98"/>
  <c r="AD29" i="98" s="1"/>
  <c r="J48" i="98"/>
  <c r="K48" i="98"/>
  <c r="L48" i="98"/>
  <c r="M48" i="98"/>
  <c r="N48" i="98"/>
  <c r="O48" i="98"/>
  <c r="P48" i="98"/>
  <c r="Q48" i="98"/>
  <c r="R48" i="98"/>
  <c r="AC48" i="98"/>
  <c r="AD48" i="98" s="1"/>
  <c r="J18" i="98"/>
  <c r="K18" i="98"/>
  <c r="L18" i="98"/>
  <c r="M18" i="98"/>
  <c r="N18" i="98"/>
  <c r="O18" i="98"/>
  <c r="P18" i="98"/>
  <c r="Q18" i="98"/>
  <c r="R18" i="98"/>
  <c r="AC18" i="98"/>
  <c r="AD18" i="98" s="1"/>
  <c r="J39" i="98"/>
  <c r="K39" i="98"/>
  <c r="L39" i="98"/>
  <c r="M39" i="98"/>
  <c r="N39" i="98"/>
  <c r="O39" i="98"/>
  <c r="P39" i="98"/>
  <c r="Q39" i="98"/>
  <c r="R39" i="98"/>
  <c r="AC39" i="98"/>
  <c r="AD39" i="98" s="1"/>
  <c r="J24" i="98"/>
  <c r="K24" i="98"/>
  <c r="L24" i="98"/>
  <c r="M24" i="98"/>
  <c r="N24" i="98"/>
  <c r="O24" i="98"/>
  <c r="P24" i="98"/>
  <c r="Q24" i="98"/>
  <c r="R24" i="98"/>
  <c r="AC24" i="98"/>
  <c r="AD24" i="98" s="1"/>
  <c r="J31" i="98"/>
  <c r="K31" i="98"/>
  <c r="L31" i="98"/>
  <c r="M31" i="98"/>
  <c r="N31" i="98"/>
  <c r="O31" i="98"/>
  <c r="P31" i="98"/>
  <c r="Q31" i="98"/>
  <c r="R31" i="98"/>
  <c r="AC31" i="98"/>
  <c r="AD31" i="98" s="1"/>
  <c r="J19" i="98"/>
  <c r="K19" i="98"/>
  <c r="L19" i="98"/>
  <c r="M19" i="98"/>
  <c r="N19" i="98"/>
  <c r="O19" i="98"/>
  <c r="P19" i="98"/>
  <c r="Q19" i="98"/>
  <c r="R19" i="98"/>
  <c r="AC19" i="98"/>
  <c r="AD19" i="98" s="1"/>
  <c r="J40" i="98"/>
  <c r="K40" i="98"/>
  <c r="L40" i="98"/>
  <c r="M40" i="98"/>
  <c r="N40" i="98"/>
  <c r="O40" i="98"/>
  <c r="P40" i="98"/>
  <c r="Q40" i="98"/>
  <c r="R40" i="98"/>
  <c r="AC40" i="98"/>
  <c r="AD40" i="98" s="1"/>
  <c r="J14" i="98"/>
  <c r="K14" i="98"/>
  <c r="L14" i="98"/>
  <c r="M14" i="98"/>
  <c r="N14" i="98"/>
  <c r="O14" i="98"/>
  <c r="P14" i="98"/>
  <c r="Q14" i="98"/>
  <c r="R14" i="98"/>
  <c r="AC14" i="98"/>
  <c r="AD14" i="98" s="1"/>
  <c r="J37" i="98"/>
  <c r="K37" i="98"/>
  <c r="L37" i="98"/>
  <c r="M37" i="98"/>
  <c r="N37" i="98"/>
  <c r="O37" i="98"/>
  <c r="P37" i="98"/>
  <c r="Q37" i="98"/>
  <c r="R37" i="98"/>
  <c r="AC37" i="98"/>
  <c r="AD37" i="98" s="1"/>
  <c r="J44" i="98"/>
  <c r="K44" i="98"/>
  <c r="L44" i="98"/>
  <c r="M44" i="98"/>
  <c r="N44" i="98"/>
  <c r="O44" i="98"/>
  <c r="P44" i="98"/>
  <c r="Q44" i="98"/>
  <c r="R44" i="98"/>
  <c r="AC44" i="98"/>
  <c r="AD44" i="98" s="1"/>
  <c r="J38" i="98"/>
  <c r="K38" i="98"/>
  <c r="L38" i="98"/>
  <c r="M38" i="98"/>
  <c r="N38" i="98"/>
  <c r="O38" i="98"/>
  <c r="P38" i="98"/>
  <c r="Q38" i="98"/>
  <c r="R38" i="98"/>
  <c r="AC38" i="98"/>
  <c r="AD38" i="98" s="1"/>
  <c r="J26" i="98"/>
  <c r="K26" i="98"/>
  <c r="L26" i="98"/>
  <c r="M26" i="98"/>
  <c r="N26" i="98"/>
  <c r="O26" i="98"/>
  <c r="P26" i="98"/>
  <c r="Q26" i="98"/>
  <c r="R26" i="98"/>
  <c r="AC26" i="98"/>
  <c r="AD26" i="98" s="1"/>
  <c r="J41" i="98"/>
  <c r="K41" i="98"/>
  <c r="L41" i="98"/>
  <c r="M41" i="98"/>
  <c r="N41" i="98"/>
  <c r="O41" i="98"/>
  <c r="P41" i="98"/>
  <c r="Q41" i="98"/>
  <c r="R41" i="98"/>
  <c r="AC41" i="98"/>
  <c r="AD41" i="98" s="1"/>
  <c r="J25" i="98"/>
  <c r="K25" i="98"/>
  <c r="L25" i="98"/>
  <c r="M25" i="98"/>
  <c r="N25" i="98"/>
  <c r="O25" i="98"/>
  <c r="P25" i="98"/>
  <c r="Q25" i="98"/>
  <c r="R25" i="98"/>
  <c r="AC25" i="98"/>
  <c r="AD25" i="98" s="1"/>
  <c r="J27" i="98"/>
  <c r="K27" i="98"/>
  <c r="L27" i="98"/>
  <c r="M27" i="98"/>
  <c r="N27" i="98"/>
  <c r="O27" i="98"/>
  <c r="P27" i="98"/>
  <c r="Q27" i="98"/>
  <c r="R27" i="98"/>
  <c r="AC27" i="98"/>
  <c r="AD27" i="98" s="1"/>
  <c r="J8" i="98"/>
  <c r="K8" i="98"/>
  <c r="L8" i="98"/>
  <c r="M8" i="98"/>
  <c r="N8" i="98"/>
  <c r="O8" i="98"/>
  <c r="P8" i="98"/>
  <c r="Q8" i="98"/>
  <c r="R8" i="98"/>
  <c r="AC8" i="98"/>
  <c r="AD8" i="98" s="1"/>
  <c r="J7" i="98"/>
  <c r="K7" i="98"/>
  <c r="L7" i="98"/>
  <c r="M7" i="98"/>
  <c r="N7" i="98"/>
  <c r="O7" i="98"/>
  <c r="P7" i="98"/>
  <c r="Q7" i="98"/>
  <c r="R7" i="98"/>
  <c r="AC7" i="98"/>
  <c r="AD7" i="98" s="1"/>
  <c r="J16" i="98"/>
  <c r="K16" i="98"/>
  <c r="L16" i="98"/>
  <c r="M16" i="98"/>
  <c r="N16" i="98"/>
  <c r="O16" i="98"/>
  <c r="P16" i="98"/>
  <c r="Q16" i="98"/>
  <c r="R16" i="98"/>
  <c r="AC16" i="98"/>
  <c r="AD16" i="98" s="1"/>
  <c r="J11" i="98"/>
  <c r="K11" i="98"/>
  <c r="L11" i="98"/>
  <c r="M11" i="98"/>
  <c r="N11" i="98"/>
  <c r="O11" i="98"/>
  <c r="P11" i="98"/>
  <c r="Q11" i="98"/>
  <c r="R11" i="98"/>
  <c r="AC11" i="98"/>
  <c r="AD11" i="98" s="1"/>
  <c r="J10" i="98"/>
  <c r="K10" i="98"/>
  <c r="L10" i="98"/>
  <c r="M10" i="98"/>
  <c r="N10" i="98"/>
  <c r="O10" i="98"/>
  <c r="P10" i="98"/>
  <c r="Q10" i="98"/>
  <c r="R10" i="98"/>
  <c r="AC10" i="98"/>
  <c r="AD10" i="98" s="1"/>
  <c r="J50" i="98"/>
  <c r="S50" i="98" s="1"/>
  <c r="AE50" i="98" s="1"/>
  <c r="K50" i="98"/>
  <c r="T50" i="98" s="1"/>
  <c r="L50" i="98"/>
  <c r="U50" i="98" s="1"/>
  <c r="M50" i="98"/>
  <c r="N50" i="98"/>
  <c r="O50" i="98"/>
  <c r="P50" i="98"/>
  <c r="Q50" i="98"/>
  <c r="R50" i="98"/>
  <c r="AC50" i="98"/>
  <c r="AD50" i="98" s="1"/>
  <c r="J51" i="98"/>
  <c r="S51" i="98" s="1"/>
  <c r="K51" i="98"/>
  <c r="T51" i="98" s="1"/>
  <c r="L51" i="98"/>
  <c r="U51" i="98" s="1"/>
  <c r="M51" i="98"/>
  <c r="N51" i="98"/>
  <c r="O51" i="98"/>
  <c r="P51" i="98"/>
  <c r="Q51" i="98"/>
  <c r="R51" i="98"/>
  <c r="AC51" i="98"/>
  <c r="AD51" i="98" s="1"/>
  <c r="J52" i="98"/>
  <c r="S52" i="98" s="1"/>
  <c r="AE52" i="98" s="1"/>
  <c r="K52" i="98"/>
  <c r="T52" i="98" s="1"/>
  <c r="L52" i="98"/>
  <c r="M52" i="98"/>
  <c r="N52" i="98"/>
  <c r="O52" i="98"/>
  <c r="P52" i="98"/>
  <c r="Q52" i="98"/>
  <c r="R52" i="98"/>
  <c r="U52" i="98"/>
  <c r="AC52" i="98"/>
  <c r="AD52" i="98" s="1"/>
  <c r="J53" i="98"/>
  <c r="S53" i="98" s="1"/>
  <c r="AE53" i="98" s="1"/>
  <c r="K53" i="98"/>
  <c r="L53" i="98"/>
  <c r="M53" i="98"/>
  <c r="N53" i="98"/>
  <c r="O53" i="98"/>
  <c r="P53" i="98"/>
  <c r="Q53" i="98"/>
  <c r="R53" i="98"/>
  <c r="T53" i="98"/>
  <c r="U53" i="98"/>
  <c r="AC53" i="98"/>
  <c r="AD53" i="98" s="1"/>
  <c r="J54" i="98"/>
  <c r="K54" i="98"/>
  <c r="L54" i="98"/>
  <c r="M54" i="98"/>
  <c r="N54" i="98"/>
  <c r="O54" i="98"/>
  <c r="P54" i="98"/>
  <c r="Q54" i="98"/>
  <c r="R54" i="98"/>
  <c r="S54" i="98"/>
  <c r="T54" i="98"/>
  <c r="AE54" i="98" s="1"/>
  <c r="U54" i="98"/>
  <c r="AC54" i="98"/>
  <c r="AD54" i="98" s="1"/>
  <c r="J55" i="98"/>
  <c r="K55" i="98"/>
  <c r="L55" i="98"/>
  <c r="M55" i="98"/>
  <c r="N55" i="98"/>
  <c r="O55" i="98"/>
  <c r="U55" i="98" s="1"/>
  <c r="P55" i="98"/>
  <c r="Q55" i="98"/>
  <c r="R55" i="98"/>
  <c r="S55" i="98"/>
  <c r="T55" i="98"/>
  <c r="AC55" i="98"/>
  <c r="AD55" i="98" s="1"/>
  <c r="J56" i="98"/>
  <c r="K56" i="98"/>
  <c r="L56" i="98"/>
  <c r="U56" i="98" s="1"/>
  <c r="M56" i="98"/>
  <c r="N56" i="98"/>
  <c r="T56" i="98" s="1"/>
  <c r="O56" i="98"/>
  <c r="P56" i="98"/>
  <c r="Q56" i="98"/>
  <c r="R56" i="98"/>
  <c r="S56" i="98"/>
  <c r="AC56" i="98"/>
  <c r="AD56" i="98" s="1"/>
  <c r="T138" i="33"/>
  <c r="T139" i="33"/>
  <c r="T140" i="33"/>
  <c r="T141" i="33"/>
  <c r="U141" i="33"/>
  <c r="T142" i="33"/>
  <c r="U143" i="33"/>
  <c r="T143" i="33"/>
  <c r="U144" i="33"/>
  <c r="T144" i="33"/>
  <c r="T145" i="33"/>
  <c r="T146" i="33"/>
  <c r="T147" i="33"/>
  <c r="T148" i="33"/>
  <c r="T149" i="33"/>
  <c r="U149" i="33"/>
  <c r="U150" i="33"/>
  <c r="T150" i="33"/>
  <c r="I2" i="71"/>
  <c r="J2" i="71" s="1"/>
  <c r="I3" i="71"/>
  <c r="J3" i="71" s="1"/>
  <c r="I4" i="71"/>
  <c r="J4" i="71" s="1"/>
  <c r="I5" i="71"/>
  <c r="J5" i="71" s="1"/>
  <c r="I6" i="71"/>
  <c r="J6" i="71" s="1"/>
  <c r="I7" i="71"/>
  <c r="J7" i="71" s="1"/>
  <c r="I8" i="71"/>
  <c r="J8" i="71" s="1"/>
  <c r="I9" i="71"/>
  <c r="J9" i="71" s="1"/>
  <c r="I10" i="71"/>
  <c r="J10" i="71" s="1"/>
  <c r="I11" i="71"/>
  <c r="J11" i="71" s="1"/>
  <c r="I12" i="71"/>
  <c r="J12" i="71" s="1"/>
  <c r="V37" i="90"/>
  <c r="J3" i="37"/>
  <c r="J4" i="37" s="1"/>
  <c r="J5" i="37" s="1"/>
  <c r="J6" i="37" s="1"/>
  <c r="J7" i="37" s="1"/>
  <c r="J8" i="37" s="1"/>
  <c r="J9" i="37" s="1"/>
  <c r="J10" i="37" s="1"/>
  <c r="J11" i="37" s="1"/>
  <c r="J12" i="37" s="1"/>
  <c r="J13" i="37" s="1"/>
  <c r="J14" i="37" s="1"/>
  <c r="I27" i="74"/>
  <c r="J27" i="74" s="1"/>
  <c r="I24" i="74"/>
  <c r="J24" i="74" s="1"/>
  <c r="I22" i="74"/>
  <c r="J22" i="74" s="1"/>
  <c r="I20" i="74"/>
  <c r="J20" i="74" s="1"/>
  <c r="I17" i="74"/>
  <c r="J17" i="74" s="1"/>
  <c r="A33" i="74"/>
  <c r="B28" i="74"/>
  <c r="C28" i="74" s="1"/>
  <c r="D28" i="74" s="1"/>
  <c r="E28" i="74" s="1"/>
  <c r="F28" i="74" s="1"/>
  <c r="G28" i="74" s="1"/>
  <c r="H28" i="74" s="1"/>
  <c r="I28" i="74" s="1"/>
  <c r="J28" i="74" s="1"/>
  <c r="B29" i="74"/>
  <c r="C29" i="74" s="1"/>
  <c r="D29" i="74" s="1"/>
  <c r="E29" i="74" s="1"/>
  <c r="F29" i="74" s="1"/>
  <c r="G29" i="74" s="1"/>
  <c r="H29" i="74" s="1"/>
  <c r="I29" i="74" s="1"/>
  <c r="J29" i="74" s="1"/>
  <c r="B30" i="74"/>
  <c r="C30" i="74" s="1"/>
  <c r="D30" i="74" s="1"/>
  <c r="E30" i="74" s="1"/>
  <c r="F30" i="74" s="1"/>
  <c r="G30" i="74" s="1"/>
  <c r="H30" i="74" s="1"/>
  <c r="I30" i="74" s="1"/>
  <c r="J30" i="74" s="1"/>
  <c r="B31" i="74"/>
  <c r="C31" i="74" s="1"/>
  <c r="D31" i="74" s="1"/>
  <c r="E31" i="74" s="1"/>
  <c r="F31" i="74" s="1"/>
  <c r="G31" i="74" s="1"/>
  <c r="H31" i="74" s="1"/>
  <c r="I31" i="74" s="1"/>
  <c r="J31" i="74" s="1"/>
  <c r="B32" i="74"/>
  <c r="C32" i="74" s="1"/>
  <c r="D32" i="74" s="1"/>
  <c r="E32" i="74" s="1"/>
  <c r="F32" i="74" s="1"/>
  <c r="G32" i="74" s="1"/>
  <c r="H32" i="74" s="1"/>
  <c r="I32" i="74" s="1"/>
  <c r="J32" i="74" s="1"/>
  <c r="J35" i="98"/>
  <c r="M35" i="98"/>
  <c r="P35" i="98"/>
  <c r="K35" i="98"/>
  <c r="N35" i="98"/>
  <c r="Q35" i="98"/>
  <c r="L35" i="98"/>
  <c r="O35" i="98"/>
  <c r="R35" i="98"/>
  <c r="AC35" i="98"/>
  <c r="AD35" i="98" s="1"/>
  <c r="AD46" i="97"/>
  <c r="AC46" i="97"/>
  <c r="AA46" i="97"/>
  <c r="AB46" i="97" s="1"/>
  <c r="X46" i="97"/>
  <c r="Y46" i="97" s="1"/>
  <c r="Z46" i="97" s="1"/>
  <c r="W46" i="97"/>
  <c r="V46" i="97"/>
  <c r="T46" i="97"/>
  <c r="U46" i="97" s="1"/>
  <c r="S46" i="97"/>
  <c r="R46" i="97"/>
  <c r="Q46" i="97"/>
  <c r="P46" i="97"/>
  <c r="O46" i="97"/>
  <c r="N46" i="97"/>
  <c r="M46" i="97"/>
  <c r="L46" i="97"/>
  <c r="K46" i="97"/>
  <c r="J46" i="97"/>
  <c r="I46" i="97"/>
  <c r="H46" i="97"/>
  <c r="G46" i="97"/>
  <c r="F46" i="97" s="1"/>
  <c r="AD45" i="97"/>
  <c r="AC45" i="97"/>
  <c r="AA45" i="97"/>
  <c r="AB45" i="97" s="1"/>
  <c r="X45" i="97"/>
  <c r="Y45" i="97" s="1"/>
  <c r="Z45" i="97" s="1"/>
  <c r="W45" i="97"/>
  <c r="V45" i="97"/>
  <c r="T45" i="97"/>
  <c r="U45" i="97" s="1"/>
  <c r="S45" i="97"/>
  <c r="R45" i="97"/>
  <c r="Q45" i="97"/>
  <c r="P45" i="97"/>
  <c r="O45" i="97"/>
  <c r="N45" i="97"/>
  <c r="M45" i="97"/>
  <c r="L45" i="97"/>
  <c r="K45" i="97"/>
  <c r="J45" i="97"/>
  <c r="I45" i="97"/>
  <c r="H45" i="97"/>
  <c r="G45" i="97"/>
  <c r="F45" i="97" s="1"/>
  <c r="AD44" i="97"/>
  <c r="AC44" i="97"/>
  <c r="AA44" i="97"/>
  <c r="AB44" i="97" s="1"/>
  <c r="X44" i="97"/>
  <c r="Y44" i="97" s="1"/>
  <c r="Z44" i="97" s="1"/>
  <c r="W44" i="97"/>
  <c r="V44" i="97"/>
  <c r="T44" i="97"/>
  <c r="U44" i="97" s="1"/>
  <c r="S44" i="97"/>
  <c r="R44" i="97"/>
  <c r="Q44" i="97"/>
  <c r="P44" i="97"/>
  <c r="O44" i="97"/>
  <c r="N44" i="97"/>
  <c r="M44" i="97"/>
  <c r="L44" i="97"/>
  <c r="K44" i="97"/>
  <c r="J44" i="97"/>
  <c r="I44" i="97"/>
  <c r="H44" i="97"/>
  <c r="G44" i="97"/>
  <c r="F44" i="97" s="1"/>
  <c r="AD43" i="97"/>
  <c r="AC43" i="97"/>
  <c r="AA43" i="97"/>
  <c r="AB43" i="97" s="1"/>
  <c r="X43" i="97"/>
  <c r="Y43" i="97" s="1"/>
  <c r="Z43" i="97" s="1"/>
  <c r="W43" i="97"/>
  <c r="V43" i="97"/>
  <c r="T43" i="97"/>
  <c r="U43" i="97" s="1"/>
  <c r="S43" i="97"/>
  <c r="R43" i="97"/>
  <c r="Q43" i="97"/>
  <c r="P43" i="97"/>
  <c r="O43" i="97"/>
  <c r="N43" i="97"/>
  <c r="M43" i="97"/>
  <c r="L43" i="97"/>
  <c r="K43" i="97"/>
  <c r="J43" i="97"/>
  <c r="I43" i="97"/>
  <c r="H43" i="97"/>
  <c r="G43" i="97"/>
  <c r="F43" i="97" s="1"/>
  <c r="AD42" i="97"/>
  <c r="AC42" i="97"/>
  <c r="AA42" i="97"/>
  <c r="AB42" i="97" s="1"/>
  <c r="X42" i="97"/>
  <c r="Y42" i="97" s="1"/>
  <c r="Z42" i="97" s="1"/>
  <c r="W42" i="97"/>
  <c r="V42" i="97"/>
  <c r="T42" i="97"/>
  <c r="U42" i="97" s="1"/>
  <c r="S42" i="97"/>
  <c r="R42" i="97"/>
  <c r="Q42" i="97"/>
  <c r="P42" i="97"/>
  <c r="O42" i="97"/>
  <c r="N42" i="97"/>
  <c r="M42" i="97"/>
  <c r="L42" i="97"/>
  <c r="K42" i="97"/>
  <c r="J42" i="97"/>
  <c r="I42" i="97"/>
  <c r="H42" i="97"/>
  <c r="G42" i="97"/>
  <c r="F42" i="97" s="1"/>
  <c r="AD41" i="97"/>
  <c r="AC41" i="97"/>
  <c r="AA41" i="97"/>
  <c r="AB41" i="97" s="1"/>
  <c r="X41" i="97"/>
  <c r="Y41" i="97" s="1"/>
  <c r="Z41" i="97" s="1"/>
  <c r="W41" i="97"/>
  <c r="V41" i="97"/>
  <c r="T41" i="97"/>
  <c r="U41" i="97" s="1"/>
  <c r="S41" i="97"/>
  <c r="R41" i="97"/>
  <c r="Q41" i="97"/>
  <c r="P41" i="97"/>
  <c r="O41" i="97"/>
  <c r="N41" i="97"/>
  <c r="M41" i="97"/>
  <c r="L41" i="97"/>
  <c r="K41" i="97"/>
  <c r="J41" i="97"/>
  <c r="I41" i="97"/>
  <c r="H41" i="97"/>
  <c r="G41" i="97"/>
  <c r="F41" i="97" s="1"/>
  <c r="AD40" i="97"/>
  <c r="AC40" i="97"/>
  <c r="AA40" i="97"/>
  <c r="AB40" i="97" s="1"/>
  <c r="X40" i="97"/>
  <c r="Y40" i="97" s="1"/>
  <c r="Z40" i="97" s="1"/>
  <c r="W40" i="97"/>
  <c r="V40" i="97"/>
  <c r="T40" i="97"/>
  <c r="U40" i="97" s="1"/>
  <c r="S40" i="97"/>
  <c r="R40" i="97"/>
  <c r="Q40" i="97"/>
  <c r="P40" i="97"/>
  <c r="O40" i="97"/>
  <c r="N40" i="97"/>
  <c r="M40" i="97"/>
  <c r="L40" i="97"/>
  <c r="K40" i="97"/>
  <c r="J40" i="97"/>
  <c r="I40" i="97"/>
  <c r="H40" i="97"/>
  <c r="G40" i="97"/>
  <c r="F40" i="97" s="1"/>
  <c r="AA39" i="97"/>
  <c r="AB39" i="97" s="1"/>
  <c r="X39" i="97"/>
  <c r="Y39" i="97" s="1"/>
  <c r="Z39" i="97" s="1"/>
  <c r="W39" i="97"/>
  <c r="V39" i="97"/>
  <c r="S39" i="97"/>
  <c r="P39" i="97"/>
  <c r="O39" i="97"/>
  <c r="N39" i="97"/>
  <c r="M39" i="97"/>
  <c r="L39" i="97"/>
  <c r="K39" i="97"/>
  <c r="J39" i="97"/>
  <c r="I39" i="97"/>
  <c r="R39" i="97"/>
  <c r="H39" i="97"/>
  <c r="Q39" i="97"/>
  <c r="AC39" i="97"/>
  <c r="AA38" i="97"/>
  <c r="AB38" i="97" s="1"/>
  <c r="X38" i="97"/>
  <c r="Y38" i="97" s="1"/>
  <c r="Z38" i="97" s="1"/>
  <c r="W38" i="97"/>
  <c r="V38" i="97"/>
  <c r="P38" i="97"/>
  <c r="O38" i="97"/>
  <c r="N38" i="97"/>
  <c r="M38" i="97"/>
  <c r="L38" i="97"/>
  <c r="K38" i="97"/>
  <c r="J38" i="97"/>
  <c r="S38" i="97"/>
  <c r="I38" i="97"/>
  <c r="R38" i="97"/>
  <c r="H38" i="97"/>
  <c r="Q38" i="97"/>
  <c r="AA37" i="97"/>
  <c r="AB37" i="97" s="1"/>
  <c r="X37" i="97"/>
  <c r="Y37" i="97" s="1"/>
  <c r="Z37" i="97" s="1"/>
  <c r="W37" i="97"/>
  <c r="V37" i="97"/>
  <c r="P37" i="97"/>
  <c r="O37" i="97"/>
  <c r="N37" i="97"/>
  <c r="M37" i="97"/>
  <c r="L37" i="97"/>
  <c r="K37" i="97"/>
  <c r="J37" i="97"/>
  <c r="S37" i="97"/>
  <c r="I37" i="97"/>
  <c r="R37" i="97"/>
  <c r="H37" i="97"/>
  <c r="Q37" i="97"/>
  <c r="AA36" i="97"/>
  <c r="AB36" i="97" s="1"/>
  <c r="X36" i="97"/>
  <c r="Y36" i="97" s="1"/>
  <c r="Z36" i="97" s="1"/>
  <c r="W36" i="97"/>
  <c r="V36" i="97"/>
  <c r="Q36" i="97"/>
  <c r="P36" i="97"/>
  <c r="O36" i="97"/>
  <c r="N36" i="97"/>
  <c r="M36" i="97"/>
  <c r="L36" i="97"/>
  <c r="K36" i="97"/>
  <c r="J36" i="97"/>
  <c r="S36" i="97"/>
  <c r="I36" i="97"/>
  <c r="R36" i="97"/>
  <c r="H36" i="97"/>
  <c r="AA35" i="97"/>
  <c r="AB35" i="97" s="1"/>
  <c r="X35" i="97"/>
  <c r="Y35" i="97" s="1"/>
  <c r="Z35" i="97" s="1"/>
  <c r="W35" i="97"/>
  <c r="V35" i="97"/>
  <c r="R35" i="97"/>
  <c r="P35" i="97"/>
  <c r="O35" i="97"/>
  <c r="N35" i="97"/>
  <c r="M35" i="97"/>
  <c r="L35" i="97"/>
  <c r="K35" i="97"/>
  <c r="Q35" i="97"/>
  <c r="AC35" i="97"/>
  <c r="J35" i="97"/>
  <c r="S35" i="97"/>
  <c r="I35" i="97"/>
  <c r="H35" i="97"/>
  <c r="AA34" i="97"/>
  <c r="AB34" i="97" s="1"/>
  <c r="X34" i="97"/>
  <c r="Y34" i="97" s="1"/>
  <c r="Z34" i="97" s="1"/>
  <c r="W34" i="97"/>
  <c r="V34" i="97"/>
  <c r="S34" i="97"/>
  <c r="P34" i="97"/>
  <c r="O34" i="97"/>
  <c r="N34" i="97"/>
  <c r="M34" i="97"/>
  <c r="L34" i="97"/>
  <c r="R34" i="97"/>
  <c r="K34" i="97"/>
  <c r="J34" i="97"/>
  <c r="I34" i="97"/>
  <c r="H34" i="97"/>
  <c r="Q34" i="97"/>
  <c r="AA33" i="97"/>
  <c r="AB33" i="97" s="1"/>
  <c r="X33" i="97"/>
  <c r="Y33" i="97" s="1"/>
  <c r="Z33" i="97" s="1"/>
  <c r="W33" i="97"/>
  <c r="V33" i="97"/>
  <c r="Q33" i="97"/>
  <c r="P33" i="97"/>
  <c r="O33" i="97"/>
  <c r="N33" i="97"/>
  <c r="M33" i="97"/>
  <c r="S33" i="97"/>
  <c r="L33" i="97"/>
  <c r="K33" i="97"/>
  <c r="J33" i="97"/>
  <c r="I33" i="97"/>
  <c r="R33" i="97"/>
  <c r="H33" i="97"/>
  <c r="AA32" i="97"/>
  <c r="AB32" i="97" s="1"/>
  <c r="X32" i="97"/>
  <c r="Y32" i="97" s="1"/>
  <c r="Z32" i="97" s="1"/>
  <c r="W32" i="97"/>
  <c r="V32" i="97"/>
  <c r="R32" i="97"/>
  <c r="P32" i="97"/>
  <c r="O32" i="97"/>
  <c r="N32" i="97"/>
  <c r="M32" i="97"/>
  <c r="L32" i="97"/>
  <c r="K32" i="97"/>
  <c r="J32" i="97"/>
  <c r="S32" i="97"/>
  <c r="I32" i="97"/>
  <c r="H32" i="97"/>
  <c r="Q32" i="97"/>
  <c r="AC32" i="97"/>
  <c r="AA31" i="97"/>
  <c r="AB31" i="97" s="1"/>
  <c r="X31" i="97"/>
  <c r="Y31" i="97" s="1"/>
  <c r="Z31" i="97" s="1"/>
  <c r="W31" i="97"/>
  <c r="V31" i="97"/>
  <c r="S31" i="97"/>
  <c r="P31" i="97"/>
  <c r="O31" i="97"/>
  <c r="N31" i="97"/>
  <c r="M31" i="97"/>
  <c r="L31" i="97"/>
  <c r="K31" i="97"/>
  <c r="J31" i="97"/>
  <c r="I31" i="97"/>
  <c r="R31" i="97"/>
  <c r="H31" i="97"/>
  <c r="Q31" i="97"/>
  <c r="AA30" i="97"/>
  <c r="AB30" i="97" s="1"/>
  <c r="X30" i="97"/>
  <c r="Y30" i="97" s="1"/>
  <c r="Z30" i="97" s="1"/>
  <c r="W30" i="97"/>
  <c r="V30" i="97"/>
  <c r="P30" i="97"/>
  <c r="O30" i="97"/>
  <c r="N30" i="97"/>
  <c r="M30" i="97"/>
  <c r="L30" i="97"/>
  <c r="K30" i="97"/>
  <c r="J30" i="97"/>
  <c r="S30" i="97"/>
  <c r="I30" i="97"/>
  <c r="R30" i="97"/>
  <c r="H30" i="97"/>
  <c r="Q30" i="97"/>
  <c r="AC30" i="97"/>
  <c r="AA29" i="97"/>
  <c r="AB29" i="97" s="1"/>
  <c r="X29" i="97"/>
  <c r="Y29" i="97" s="1"/>
  <c r="Z29" i="97" s="1"/>
  <c r="W29" i="97"/>
  <c r="V29" i="97"/>
  <c r="P29" i="97"/>
  <c r="O29" i="97"/>
  <c r="N29" i="97"/>
  <c r="M29" i="97"/>
  <c r="S29" i="97"/>
  <c r="L29" i="97"/>
  <c r="K29" i="97"/>
  <c r="J29" i="97"/>
  <c r="I29" i="97"/>
  <c r="R29" i="97"/>
  <c r="H29" i="97"/>
  <c r="Q29" i="97"/>
  <c r="AC29" i="97"/>
  <c r="AA28" i="97"/>
  <c r="AB28" i="97" s="1"/>
  <c r="X28" i="97"/>
  <c r="Y28" i="97" s="1"/>
  <c r="Z28" i="97" s="1"/>
  <c r="W28" i="97"/>
  <c r="V28" i="97"/>
  <c r="Q28" i="97"/>
  <c r="P28" i="97"/>
  <c r="O28" i="97"/>
  <c r="N28" i="97"/>
  <c r="M28" i="97"/>
  <c r="L28" i="97"/>
  <c r="K28" i="97"/>
  <c r="J28" i="97"/>
  <c r="S28" i="97"/>
  <c r="I28" i="97"/>
  <c r="R28" i="97"/>
  <c r="H28" i="97"/>
  <c r="AA27" i="97"/>
  <c r="AB27" i="97" s="1"/>
  <c r="X27" i="97"/>
  <c r="Y27" i="97" s="1"/>
  <c r="Z27" i="97" s="1"/>
  <c r="W27" i="97"/>
  <c r="V27" i="97"/>
  <c r="R27" i="97"/>
  <c r="Q27" i="97"/>
  <c r="P27" i="97"/>
  <c r="O27" i="97"/>
  <c r="N27" i="97"/>
  <c r="M27" i="97"/>
  <c r="L27" i="97"/>
  <c r="K27" i="97"/>
  <c r="J27" i="97"/>
  <c r="S27" i="97"/>
  <c r="I27" i="97"/>
  <c r="H27" i="97"/>
  <c r="AA26" i="97"/>
  <c r="AB26" i="97" s="1"/>
  <c r="X26" i="97"/>
  <c r="Y26" i="97" s="1"/>
  <c r="Z26" i="97" s="1"/>
  <c r="W26" i="97"/>
  <c r="V26" i="97"/>
  <c r="S26" i="97"/>
  <c r="R26" i="97"/>
  <c r="P26" i="97"/>
  <c r="O26" i="97"/>
  <c r="N26" i="97"/>
  <c r="M26" i="97"/>
  <c r="L26" i="97"/>
  <c r="K26" i="97"/>
  <c r="J26" i="97"/>
  <c r="I26" i="97"/>
  <c r="H26" i="97"/>
  <c r="Q26" i="97"/>
  <c r="AC26" i="97"/>
  <c r="AA25" i="97"/>
  <c r="AB25" i="97" s="1"/>
  <c r="X25" i="97"/>
  <c r="Y25" i="97" s="1"/>
  <c r="Z25" i="97" s="1"/>
  <c r="W25" i="97"/>
  <c r="V25" i="97"/>
  <c r="S25" i="97"/>
  <c r="Q25" i="97"/>
  <c r="P25" i="97"/>
  <c r="O25" i="97"/>
  <c r="N25" i="97"/>
  <c r="M25" i="97"/>
  <c r="L25" i="97"/>
  <c r="K25" i="97"/>
  <c r="J25" i="97"/>
  <c r="I25" i="97"/>
  <c r="R25" i="97"/>
  <c r="H25" i="97"/>
  <c r="AA24" i="97"/>
  <c r="AB24" i="97" s="1"/>
  <c r="X24" i="97"/>
  <c r="Y24" i="97" s="1"/>
  <c r="Z24" i="97" s="1"/>
  <c r="W24" i="97"/>
  <c r="V24" i="97"/>
  <c r="R24" i="97"/>
  <c r="P24" i="97"/>
  <c r="O24" i="97"/>
  <c r="N24" i="97"/>
  <c r="M24" i="97"/>
  <c r="L24" i="97"/>
  <c r="K24" i="97"/>
  <c r="J24" i="97"/>
  <c r="S24" i="97"/>
  <c r="I24" i="97"/>
  <c r="H24" i="97"/>
  <c r="Q24" i="97"/>
  <c r="AC24" i="97"/>
  <c r="AA23" i="97"/>
  <c r="AB23" i="97" s="1"/>
  <c r="X23" i="97"/>
  <c r="Y23" i="97" s="1"/>
  <c r="Z23" i="97" s="1"/>
  <c r="W23" i="97"/>
  <c r="V23" i="97"/>
  <c r="S23" i="97"/>
  <c r="P23" i="97"/>
  <c r="O23" i="97"/>
  <c r="N23" i="97"/>
  <c r="M23" i="97"/>
  <c r="L23" i="97"/>
  <c r="K23" i="97"/>
  <c r="Q23" i="97"/>
  <c r="AC23" i="97"/>
  <c r="J23" i="97"/>
  <c r="I23" i="97"/>
  <c r="R23" i="97"/>
  <c r="H23" i="97"/>
  <c r="AA22" i="97"/>
  <c r="AB22" i="97" s="1"/>
  <c r="X22" i="97"/>
  <c r="Y22" i="97" s="1"/>
  <c r="Z22" i="97" s="1"/>
  <c r="W22" i="97"/>
  <c r="V22" i="97"/>
  <c r="P22" i="97"/>
  <c r="O22" i="97"/>
  <c r="N22" i="97"/>
  <c r="M22" i="97"/>
  <c r="L22" i="97"/>
  <c r="R22" i="97"/>
  <c r="K22" i="97"/>
  <c r="J22" i="97"/>
  <c r="S22" i="97"/>
  <c r="I22" i="97"/>
  <c r="H22" i="97"/>
  <c r="Q22" i="97"/>
  <c r="AA21" i="97"/>
  <c r="AB21" i="97" s="1"/>
  <c r="X21" i="97"/>
  <c r="Y21" i="97" s="1"/>
  <c r="Z21" i="97" s="1"/>
  <c r="W21" i="97"/>
  <c r="V21" i="97"/>
  <c r="P21" i="97"/>
  <c r="O21" i="97"/>
  <c r="N21" i="97"/>
  <c r="M21" i="97"/>
  <c r="L21" i="97"/>
  <c r="K21" i="97"/>
  <c r="J21" i="97"/>
  <c r="I21" i="97"/>
  <c r="R21" i="97"/>
  <c r="H21" i="97"/>
  <c r="Q21" i="97"/>
  <c r="AA20" i="97"/>
  <c r="AB20" i="97" s="1"/>
  <c r="X20" i="97"/>
  <c r="Y20" i="97" s="1"/>
  <c r="Z20" i="97" s="1"/>
  <c r="W20" i="97"/>
  <c r="V20" i="97"/>
  <c r="Q20" i="97"/>
  <c r="P20" i="97"/>
  <c r="O20" i="97"/>
  <c r="N20" i="97"/>
  <c r="M20" i="97"/>
  <c r="L20" i="97"/>
  <c r="K20" i="97"/>
  <c r="J20" i="97"/>
  <c r="S20" i="97"/>
  <c r="I20" i="97"/>
  <c r="R20" i="97"/>
  <c r="H20" i="97"/>
  <c r="AA19" i="97"/>
  <c r="AB19" i="97" s="1"/>
  <c r="X19" i="97"/>
  <c r="Y19" i="97" s="1"/>
  <c r="Z19" i="97" s="1"/>
  <c r="W19" i="97"/>
  <c r="V19" i="97"/>
  <c r="R19" i="97"/>
  <c r="Q19" i="97"/>
  <c r="P19" i="97"/>
  <c r="O19" i="97"/>
  <c r="N19" i="97"/>
  <c r="M19" i="97"/>
  <c r="L19" i="97"/>
  <c r="K19" i="97"/>
  <c r="J19" i="97"/>
  <c r="S19" i="97"/>
  <c r="I19" i="97"/>
  <c r="H19" i="97"/>
  <c r="AA18" i="97"/>
  <c r="AB18" i="97" s="1"/>
  <c r="X18" i="97"/>
  <c r="Y18" i="97" s="1"/>
  <c r="Z18" i="97" s="1"/>
  <c r="W18" i="97"/>
  <c r="V18" i="97"/>
  <c r="S18" i="97"/>
  <c r="R18" i="97"/>
  <c r="P18" i="97"/>
  <c r="O18" i="97"/>
  <c r="N18" i="97"/>
  <c r="M18" i="97"/>
  <c r="L18" i="97"/>
  <c r="K18" i="97"/>
  <c r="J18" i="97"/>
  <c r="I18" i="97"/>
  <c r="H18" i="97"/>
  <c r="Q18" i="97"/>
  <c r="AC18" i="97"/>
  <c r="AA17" i="97"/>
  <c r="AB17" i="97" s="1"/>
  <c r="X17" i="97"/>
  <c r="Y17" i="97" s="1"/>
  <c r="Z17" i="97" s="1"/>
  <c r="W17" i="97"/>
  <c r="V17" i="97"/>
  <c r="S17" i="97"/>
  <c r="Q17" i="97"/>
  <c r="P17" i="97"/>
  <c r="O17" i="97"/>
  <c r="N17" i="97"/>
  <c r="M17" i="97"/>
  <c r="L17" i="97"/>
  <c r="K17" i="97"/>
  <c r="J17" i="97"/>
  <c r="I17" i="97"/>
  <c r="R17" i="97"/>
  <c r="H17" i="97"/>
  <c r="AA16" i="97"/>
  <c r="AB16" i="97" s="1"/>
  <c r="X16" i="97"/>
  <c r="Y16" i="97" s="1"/>
  <c r="Z16" i="97" s="1"/>
  <c r="W16" i="97"/>
  <c r="V16" i="97"/>
  <c r="R16" i="97"/>
  <c r="P16" i="97"/>
  <c r="O16" i="97"/>
  <c r="N16" i="97"/>
  <c r="M16" i="97"/>
  <c r="L16" i="97"/>
  <c r="K16" i="97"/>
  <c r="J16" i="97"/>
  <c r="S16" i="97"/>
  <c r="I16" i="97"/>
  <c r="H16" i="97"/>
  <c r="Q16" i="97"/>
  <c r="AC16" i="97"/>
  <c r="AA15" i="97"/>
  <c r="AB15" i="97" s="1"/>
  <c r="X15" i="97"/>
  <c r="Y15" i="97" s="1"/>
  <c r="Z15" i="97" s="1"/>
  <c r="W15" i="97"/>
  <c r="V15" i="97"/>
  <c r="S15" i="97"/>
  <c r="P15" i="97"/>
  <c r="O15" i="97"/>
  <c r="N15" i="97"/>
  <c r="M15" i="97"/>
  <c r="L15" i="97"/>
  <c r="K15" i="97"/>
  <c r="J15" i="97"/>
  <c r="I15" i="97"/>
  <c r="R15" i="97"/>
  <c r="H15" i="97"/>
  <c r="AA14" i="97"/>
  <c r="AB14" i="97" s="1"/>
  <c r="X14" i="97"/>
  <c r="Y14" i="97" s="1"/>
  <c r="Z14" i="97" s="1"/>
  <c r="W14" i="97"/>
  <c r="V14" i="97"/>
  <c r="P14" i="97"/>
  <c r="O14" i="97"/>
  <c r="N14" i="97"/>
  <c r="M14" i="97"/>
  <c r="L14" i="97"/>
  <c r="K14" i="97"/>
  <c r="J14" i="97"/>
  <c r="S14" i="97"/>
  <c r="I14" i="97"/>
  <c r="H14" i="97"/>
  <c r="Q14" i="97"/>
  <c r="AA13" i="97"/>
  <c r="AB13" i="97" s="1"/>
  <c r="X13" i="97"/>
  <c r="Y13" i="97" s="1"/>
  <c r="Z13" i="97" s="1"/>
  <c r="W13" i="97"/>
  <c r="V13" i="97"/>
  <c r="P13" i="97"/>
  <c r="O13" i="97"/>
  <c r="N13" i="97"/>
  <c r="M13" i="97"/>
  <c r="S13" i="97"/>
  <c r="L13" i="97"/>
  <c r="K13" i="97"/>
  <c r="J13" i="97"/>
  <c r="I13" i="97"/>
  <c r="R13" i="97"/>
  <c r="H13" i="97"/>
  <c r="Q13" i="97"/>
  <c r="AA12" i="97"/>
  <c r="AB12" i="97" s="1"/>
  <c r="X12" i="97"/>
  <c r="Y12" i="97" s="1"/>
  <c r="Z12" i="97" s="1"/>
  <c r="W12" i="97"/>
  <c r="V12" i="97"/>
  <c r="Q12" i="97"/>
  <c r="P12" i="97"/>
  <c r="O12" i="97"/>
  <c r="N12" i="97"/>
  <c r="M12" i="97"/>
  <c r="L12" i="97"/>
  <c r="K12" i="97"/>
  <c r="J12" i="97"/>
  <c r="S12" i="97"/>
  <c r="I12" i="97"/>
  <c r="R12" i="97"/>
  <c r="H12" i="97"/>
  <c r="AA11" i="97"/>
  <c r="AB11" i="97" s="1"/>
  <c r="X11" i="97"/>
  <c r="Y11" i="97" s="1"/>
  <c r="Z11" i="97" s="1"/>
  <c r="W11" i="97"/>
  <c r="V11" i="97"/>
  <c r="R11" i="97"/>
  <c r="Q11" i="97"/>
  <c r="AC11" i="97"/>
  <c r="P11" i="97"/>
  <c r="O11" i="97"/>
  <c r="N11" i="97"/>
  <c r="M11" i="97"/>
  <c r="L11" i="97"/>
  <c r="K11" i="97"/>
  <c r="J11" i="97"/>
  <c r="S11" i="97"/>
  <c r="I11" i="97"/>
  <c r="H11" i="97"/>
  <c r="AA10" i="97"/>
  <c r="AB10" i="97" s="1"/>
  <c r="X10" i="97"/>
  <c r="Y10" i="97" s="1"/>
  <c r="Z10" i="97" s="1"/>
  <c r="W10" i="97"/>
  <c r="V10" i="97"/>
  <c r="S10" i="97"/>
  <c r="R10" i="97"/>
  <c r="P10" i="97"/>
  <c r="O10" i="97"/>
  <c r="N10" i="97"/>
  <c r="M10" i="97"/>
  <c r="L10" i="97"/>
  <c r="K10" i="97"/>
  <c r="J10" i="97"/>
  <c r="I10" i="97"/>
  <c r="H10" i="97"/>
  <c r="AA9" i="97"/>
  <c r="AB9" i="97" s="1"/>
  <c r="X9" i="97"/>
  <c r="Y9" i="97" s="1"/>
  <c r="Z9" i="97" s="1"/>
  <c r="W9" i="97"/>
  <c r="V9" i="97"/>
  <c r="S9" i="97"/>
  <c r="Q9" i="97"/>
  <c r="P9" i="97"/>
  <c r="O9" i="97"/>
  <c r="N9" i="97"/>
  <c r="M9" i="97"/>
  <c r="L9" i="97"/>
  <c r="K9" i="97"/>
  <c r="J9" i="97"/>
  <c r="I9" i="97"/>
  <c r="H9" i="97"/>
  <c r="AA8" i="97"/>
  <c r="AB8" i="97" s="1"/>
  <c r="X8" i="97"/>
  <c r="Y8" i="97" s="1"/>
  <c r="Z8" i="97" s="1"/>
  <c r="W8" i="97"/>
  <c r="V8" i="97"/>
  <c r="R8" i="97"/>
  <c r="P8" i="97"/>
  <c r="O8" i="97"/>
  <c r="N8" i="97"/>
  <c r="M8" i="97"/>
  <c r="L8" i="97"/>
  <c r="K8" i="97"/>
  <c r="J8" i="97"/>
  <c r="I8" i="97"/>
  <c r="H8" i="97"/>
  <c r="Q8" i="97"/>
  <c r="AA7" i="97"/>
  <c r="AB7" i="97" s="1"/>
  <c r="X7" i="97"/>
  <c r="Y7" i="97" s="1"/>
  <c r="Z7" i="97" s="1"/>
  <c r="W7" i="97"/>
  <c r="V7" i="97"/>
  <c r="P7" i="97"/>
  <c r="O7" i="97"/>
  <c r="N7" i="97"/>
  <c r="M7" i="97"/>
  <c r="S7" i="97" s="1"/>
  <c r="L7" i="97"/>
  <c r="K7" i="97"/>
  <c r="Q7" i="97" s="1"/>
  <c r="J7" i="97"/>
  <c r="I7" i="97"/>
  <c r="H7" i="97"/>
  <c r="AA10" i="96"/>
  <c r="AB10" i="96" s="1"/>
  <c r="X10" i="96"/>
  <c r="W10" i="96"/>
  <c r="V10" i="96"/>
  <c r="P10" i="96"/>
  <c r="O10" i="96"/>
  <c r="N10" i="96"/>
  <c r="M10" i="96"/>
  <c r="L10" i="96"/>
  <c r="K10" i="96"/>
  <c r="J10" i="96"/>
  <c r="I10" i="96"/>
  <c r="H10" i="96"/>
  <c r="F3" i="37"/>
  <c r="F4" i="37" s="1"/>
  <c r="F5" i="37" s="1"/>
  <c r="F6" i="37" s="1"/>
  <c r="F7" i="37" s="1"/>
  <c r="AD46" i="94"/>
  <c r="AC46" i="94"/>
  <c r="AA46" i="94"/>
  <c r="AB46" i="94" s="1"/>
  <c r="X46" i="94"/>
  <c r="Y46" i="94" s="1"/>
  <c r="Z46" i="94" s="1"/>
  <c r="W46" i="94"/>
  <c r="V46" i="94"/>
  <c r="T46" i="94"/>
  <c r="U46" i="94" s="1"/>
  <c r="S46" i="94"/>
  <c r="R46" i="94"/>
  <c r="Q46" i="94"/>
  <c r="P46" i="94"/>
  <c r="O46" i="94"/>
  <c r="N46" i="94"/>
  <c r="M46" i="94"/>
  <c r="L46" i="94"/>
  <c r="K46" i="94"/>
  <c r="J46" i="94"/>
  <c r="I46" i="94"/>
  <c r="H46" i="94"/>
  <c r="G46" i="94"/>
  <c r="F46" i="94" s="1"/>
  <c r="AD45" i="94"/>
  <c r="AC45" i="94"/>
  <c r="AA45" i="94"/>
  <c r="AB45" i="94" s="1"/>
  <c r="X45" i="94"/>
  <c r="Y45" i="94" s="1"/>
  <c r="Z45" i="94" s="1"/>
  <c r="W45" i="94"/>
  <c r="V45" i="94"/>
  <c r="T45" i="94"/>
  <c r="U45" i="94" s="1"/>
  <c r="S45" i="94"/>
  <c r="R45" i="94"/>
  <c r="Q45" i="94"/>
  <c r="P45" i="94"/>
  <c r="O45" i="94"/>
  <c r="N45" i="94"/>
  <c r="M45" i="94"/>
  <c r="L45" i="94"/>
  <c r="K45" i="94"/>
  <c r="J45" i="94"/>
  <c r="I45" i="94"/>
  <c r="H45" i="94"/>
  <c r="G45" i="94"/>
  <c r="F45" i="94" s="1"/>
  <c r="AD44" i="94"/>
  <c r="AC44" i="94"/>
  <c r="AA44" i="94"/>
  <c r="AB44" i="94" s="1"/>
  <c r="X44" i="94"/>
  <c r="Y44" i="94" s="1"/>
  <c r="Z44" i="94" s="1"/>
  <c r="W44" i="94"/>
  <c r="V44" i="94"/>
  <c r="T44" i="94"/>
  <c r="U44" i="94" s="1"/>
  <c r="S44" i="94"/>
  <c r="R44" i="94"/>
  <c r="Q44" i="94"/>
  <c r="P44" i="94"/>
  <c r="O44" i="94"/>
  <c r="N44" i="94"/>
  <c r="M44" i="94"/>
  <c r="L44" i="94"/>
  <c r="K44" i="94"/>
  <c r="J44" i="94"/>
  <c r="I44" i="94"/>
  <c r="H44" i="94"/>
  <c r="G44" i="94"/>
  <c r="F44" i="94" s="1"/>
  <c r="AD43" i="94"/>
  <c r="AC43" i="94"/>
  <c r="AA43" i="94"/>
  <c r="AB43" i="94" s="1"/>
  <c r="X43" i="94"/>
  <c r="Y43" i="94" s="1"/>
  <c r="Z43" i="94" s="1"/>
  <c r="W43" i="94"/>
  <c r="V43" i="94"/>
  <c r="T43" i="94"/>
  <c r="U43" i="94" s="1"/>
  <c r="S43" i="94"/>
  <c r="R43" i="94"/>
  <c r="Q43" i="94"/>
  <c r="P43" i="94"/>
  <c r="O43" i="94"/>
  <c r="N43" i="94"/>
  <c r="M43" i="94"/>
  <c r="L43" i="94"/>
  <c r="K43" i="94"/>
  <c r="J43" i="94"/>
  <c r="I43" i="94"/>
  <c r="H43" i="94"/>
  <c r="G43" i="94"/>
  <c r="F43" i="94" s="1"/>
  <c r="AD42" i="94"/>
  <c r="AC42" i="94"/>
  <c r="AA42" i="94"/>
  <c r="AB42" i="94" s="1"/>
  <c r="X42" i="94"/>
  <c r="Y42" i="94" s="1"/>
  <c r="Z42" i="94" s="1"/>
  <c r="W42" i="94"/>
  <c r="V42" i="94"/>
  <c r="T42" i="94"/>
  <c r="U42" i="94" s="1"/>
  <c r="S42" i="94"/>
  <c r="R42" i="94"/>
  <c r="Q42" i="94"/>
  <c r="P42" i="94"/>
  <c r="O42" i="94"/>
  <c r="N42" i="94"/>
  <c r="M42" i="94"/>
  <c r="L42" i="94"/>
  <c r="K42" i="94"/>
  <c r="J42" i="94"/>
  <c r="I42" i="94"/>
  <c r="H42" i="94"/>
  <c r="G42" i="94"/>
  <c r="F42" i="94" s="1"/>
  <c r="AD41" i="94"/>
  <c r="AC41" i="94"/>
  <c r="AA41" i="94"/>
  <c r="AB41" i="94" s="1"/>
  <c r="X41" i="94"/>
  <c r="Y41" i="94" s="1"/>
  <c r="Z41" i="94" s="1"/>
  <c r="W41" i="94"/>
  <c r="V41" i="94"/>
  <c r="T41" i="94"/>
  <c r="U41" i="94" s="1"/>
  <c r="S41" i="94"/>
  <c r="R41" i="94"/>
  <c r="Q41" i="94"/>
  <c r="P41" i="94"/>
  <c r="O41" i="94"/>
  <c r="N41" i="94"/>
  <c r="M41" i="94"/>
  <c r="L41" i="94"/>
  <c r="K41" i="94"/>
  <c r="J41" i="94"/>
  <c r="I41" i="94"/>
  <c r="H41" i="94"/>
  <c r="G41" i="94"/>
  <c r="F41" i="94" s="1"/>
  <c r="AD40" i="94"/>
  <c r="AC40" i="94"/>
  <c r="AA40" i="94"/>
  <c r="AB40" i="94" s="1"/>
  <c r="X40" i="94"/>
  <c r="Y40" i="94" s="1"/>
  <c r="Z40" i="94" s="1"/>
  <c r="W40" i="94"/>
  <c r="V40" i="94"/>
  <c r="T40" i="94"/>
  <c r="U40" i="94" s="1"/>
  <c r="S40" i="94"/>
  <c r="R40" i="94"/>
  <c r="Q40" i="94"/>
  <c r="P40" i="94"/>
  <c r="O40" i="94"/>
  <c r="N40" i="94"/>
  <c r="M40" i="94"/>
  <c r="L40" i="94"/>
  <c r="K40" i="94"/>
  <c r="J40" i="94"/>
  <c r="I40" i="94"/>
  <c r="H40" i="94"/>
  <c r="G40" i="94"/>
  <c r="F40" i="94" s="1"/>
  <c r="AD39" i="94"/>
  <c r="AC39" i="94"/>
  <c r="AA39" i="94"/>
  <c r="AB39" i="94" s="1"/>
  <c r="X39" i="94"/>
  <c r="Y39" i="94" s="1"/>
  <c r="Z39" i="94" s="1"/>
  <c r="W39" i="94"/>
  <c r="V39" i="94"/>
  <c r="T39" i="94"/>
  <c r="U39" i="94" s="1"/>
  <c r="S39" i="94"/>
  <c r="R39" i="94"/>
  <c r="Q39" i="94"/>
  <c r="P39" i="94"/>
  <c r="O39" i="94"/>
  <c r="N39" i="94"/>
  <c r="M39" i="94"/>
  <c r="L39" i="94"/>
  <c r="K39" i="94"/>
  <c r="J39" i="94"/>
  <c r="I39" i="94"/>
  <c r="H39" i="94"/>
  <c r="G39" i="94"/>
  <c r="F39" i="94" s="1"/>
  <c r="AD38" i="94"/>
  <c r="AC38" i="94"/>
  <c r="AA38" i="94"/>
  <c r="AB38" i="94" s="1"/>
  <c r="X38" i="94"/>
  <c r="Y38" i="94" s="1"/>
  <c r="Z38" i="94" s="1"/>
  <c r="W38" i="94"/>
  <c r="V38" i="94"/>
  <c r="T38" i="94"/>
  <c r="U38" i="94" s="1"/>
  <c r="S38" i="94"/>
  <c r="R38" i="94"/>
  <c r="Q38" i="94"/>
  <c r="P38" i="94"/>
  <c r="O38" i="94"/>
  <c r="N38" i="94"/>
  <c r="M38" i="94"/>
  <c r="L38" i="94"/>
  <c r="K38" i="94"/>
  <c r="J38" i="94"/>
  <c r="I38" i="94"/>
  <c r="H38" i="94"/>
  <c r="G38" i="94"/>
  <c r="F38" i="94" s="1"/>
  <c r="AD37" i="94"/>
  <c r="AC37" i="94"/>
  <c r="AA37" i="94"/>
  <c r="AB37" i="94" s="1"/>
  <c r="X37" i="94"/>
  <c r="Y37" i="94" s="1"/>
  <c r="Z37" i="94" s="1"/>
  <c r="W37" i="94"/>
  <c r="V37" i="94"/>
  <c r="T37" i="94"/>
  <c r="U37" i="94" s="1"/>
  <c r="S37" i="94"/>
  <c r="R37" i="94"/>
  <c r="Q37" i="94"/>
  <c r="P37" i="94"/>
  <c r="O37" i="94"/>
  <c r="N37" i="94"/>
  <c r="M37" i="94"/>
  <c r="L37" i="94"/>
  <c r="K37" i="94"/>
  <c r="J37" i="94"/>
  <c r="I37" i="94"/>
  <c r="H37" i="94"/>
  <c r="G37" i="94"/>
  <c r="F37" i="94" s="1"/>
  <c r="AD36" i="94"/>
  <c r="AC36" i="94"/>
  <c r="AA36" i="94"/>
  <c r="AB36" i="94" s="1"/>
  <c r="X36" i="94"/>
  <c r="Y36" i="94" s="1"/>
  <c r="Z36" i="94" s="1"/>
  <c r="W36" i="94"/>
  <c r="V36" i="94"/>
  <c r="T36" i="94"/>
  <c r="U36" i="94" s="1"/>
  <c r="S36" i="94"/>
  <c r="R36" i="94"/>
  <c r="Q36" i="94"/>
  <c r="P36" i="94"/>
  <c r="O36" i="94"/>
  <c r="N36" i="94"/>
  <c r="M36" i="94"/>
  <c r="L36" i="94"/>
  <c r="K36" i="94"/>
  <c r="J36" i="94"/>
  <c r="I36" i="94"/>
  <c r="H36" i="94"/>
  <c r="G36" i="94"/>
  <c r="F36" i="94" s="1"/>
  <c r="AD35" i="94"/>
  <c r="AC35" i="94"/>
  <c r="AA35" i="94"/>
  <c r="AB35" i="94" s="1"/>
  <c r="X35" i="94"/>
  <c r="Y35" i="94" s="1"/>
  <c r="Z35" i="94" s="1"/>
  <c r="W35" i="94"/>
  <c r="V35" i="94"/>
  <c r="T35" i="94"/>
  <c r="U35" i="94" s="1"/>
  <c r="S35" i="94"/>
  <c r="R35" i="94"/>
  <c r="Q35" i="94"/>
  <c r="P35" i="94"/>
  <c r="O35" i="94"/>
  <c r="N35" i="94"/>
  <c r="M35" i="94"/>
  <c r="L35" i="94"/>
  <c r="K35" i="94"/>
  <c r="J35" i="94"/>
  <c r="I35" i="94"/>
  <c r="H35" i="94"/>
  <c r="G35" i="94"/>
  <c r="F35" i="94" s="1"/>
  <c r="AA14" i="94"/>
  <c r="AB14" i="94" s="1"/>
  <c r="X14" i="94"/>
  <c r="W14" i="94"/>
  <c r="V14" i="94"/>
  <c r="P14" i="94"/>
  <c r="O14" i="94"/>
  <c r="N14" i="94"/>
  <c r="M14" i="94"/>
  <c r="L14" i="94"/>
  <c r="K14" i="94"/>
  <c r="J14" i="94"/>
  <c r="I14" i="94"/>
  <c r="H14" i="94"/>
  <c r="AA26" i="94"/>
  <c r="AB26" i="94" s="1"/>
  <c r="X26" i="94"/>
  <c r="W26" i="94"/>
  <c r="V26" i="94"/>
  <c r="P26" i="94"/>
  <c r="O26" i="94"/>
  <c r="N26" i="94"/>
  <c r="M26" i="94"/>
  <c r="L26" i="94"/>
  <c r="K26" i="94"/>
  <c r="J26" i="94"/>
  <c r="I26" i="94"/>
  <c r="H26" i="94"/>
  <c r="AA28" i="94"/>
  <c r="AB28" i="94" s="1"/>
  <c r="X28" i="94"/>
  <c r="W28" i="94"/>
  <c r="V28" i="94"/>
  <c r="P28" i="94"/>
  <c r="O28" i="94"/>
  <c r="N28" i="94"/>
  <c r="M28" i="94"/>
  <c r="L28" i="94"/>
  <c r="K28" i="94"/>
  <c r="J28" i="94"/>
  <c r="I28" i="94"/>
  <c r="H28" i="94"/>
  <c r="AA27" i="94"/>
  <c r="AB27" i="94" s="1"/>
  <c r="X27" i="94"/>
  <c r="W27" i="94"/>
  <c r="V27" i="94"/>
  <c r="P27" i="94"/>
  <c r="O27" i="94"/>
  <c r="N27" i="94"/>
  <c r="M27" i="94"/>
  <c r="L27" i="94"/>
  <c r="K27" i="94"/>
  <c r="J27" i="94"/>
  <c r="I27" i="94"/>
  <c r="H27" i="94"/>
  <c r="AA24" i="94"/>
  <c r="AB24" i="94" s="1"/>
  <c r="X24" i="94"/>
  <c r="W24" i="94"/>
  <c r="V24" i="94"/>
  <c r="P24" i="94"/>
  <c r="O24" i="94"/>
  <c r="N24" i="94"/>
  <c r="M24" i="94"/>
  <c r="L24" i="94"/>
  <c r="K24" i="94"/>
  <c r="J24" i="94"/>
  <c r="I24" i="94"/>
  <c r="H24" i="94"/>
  <c r="AA23" i="94"/>
  <c r="AB23" i="94" s="1"/>
  <c r="X23" i="94"/>
  <c r="W23" i="94"/>
  <c r="V23" i="94"/>
  <c r="P23" i="94"/>
  <c r="O23" i="94"/>
  <c r="N23" i="94"/>
  <c r="M23" i="94"/>
  <c r="L23" i="94"/>
  <c r="K23" i="94"/>
  <c r="J23" i="94"/>
  <c r="I23" i="94"/>
  <c r="H23" i="94"/>
  <c r="AA21" i="94"/>
  <c r="AB21" i="94" s="1"/>
  <c r="X21" i="94"/>
  <c r="W21" i="94"/>
  <c r="V21" i="94"/>
  <c r="P21" i="94"/>
  <c r="O21" i="94"/>
  <c r="N21" i="94"/>
  <c r="M21" i="94"/>
  <c r="L21" i="94"/>
  <c r="K21" i="94"/>
  <c r="J21" i="94"/>
  <c r="I21" i="94"/>
  <c r="H21" i="94"/>
  <c r="AA17" i="94"/>
  <c r="AB17" i="94" s="1"/>
  <c r="X17" i="94"/>
  <c r="W17" i="94"/>
  <c r="V17" i="94"/>
  <c r="P17" i="94"/>
  <c r="O17" i="94"/>
  <c r="N17" i="94"/>
  <c r="M17" i="94"/>
  <c r="L17" i="94"/>
  <c r="K17" i="94"/>
  <c r="J17" i="94"/>
  <c r="I17" i="94"/>
  <c r="H17" i="94"/>
  <c r="AA31" i="94"/>
  <c r="AB31" i="94" s="1"/>
  <c r="X31" i="94"/>
  <c r="W31" i="94"/>
  <c r="V31" i="94"/>
  <c r="P31" i="94"/>
  <c r="O31" i="94"/>
  <c r="N31" i="94"/>
  <c r="M31" i="94"/>
  <c r="L31" i="94"/>
  <c r="K31" i="94"/>
  <c r="J31" i="94"/>
  <c r="I31" i="94"/>
  <c r="H31" i="94"/>
  <c r="AA11" i="94"/>
  <c r="AB11" i="94" s="1"/>
  <c r="X11" i="94"/>
  <c r="W11" i="94"/>
  <c r="V11" i="94"/>
  <c r="P11" i="94"/>
  <c r="O11" i="94"/>
  <c r="N11" i="94"/>
  <c r="M11" i="94"/>
  <c r="L11" i="94"/>
  <c r="K11" i="94"/>
  <c r="J11" i="94"/>
  <c r="I11" i="94"/>
  <c r="H11" i="94"/>
  <c r="AA20" i="94"/>
  <c r="AB20" i="94" s="1"/>
  <c r="X20" i="94"/>
  <c r="W20" i="94"/>
  <c r="V20" i="94"/>
  <c r="P20" i="94"/>
  <c r="O20" i="94"/>
  <c r="N20" i="94"/>
  <c r="M20" i="94"/>
  <c r="L20" i="94"/>
  <c r="K20" i="94"/>
  <c r="J20" i="94"/>
  <c r="I20" i="94"/>
  <c r="H20" i="94"/>
  <c r="AA16" i="94"/>
  <c r="AB16" i="94" s="1"/>
  <c r="X16" i="94"/>
  <c r="W16" i="94"/>
  <c r="V16" i="94"/>
  <c r="P16" i="94"/>
  <c r="O16" i="94"/>
  <c r="N16" i="94"/>
  <c r="M16" i="94"/>
  <c r="L16" i="94"/>
  <c r="K16" i="94"/>
  <c r="J16" i="94"/>
  <c r="I16" i="94"/>
  <c r="H16" i="94"/>
  <c r="AA10" i="94"/>
  <c r="AB10" i="94" s="1"/>
  <c r="W10" i="94"/>
  <c r="V10" i="94"/>
  <c r="P10" i="94"/>
  <c r="O10" i="94"/>
  <c r="N10" i="94"/>
  <c r="M10" i="94"/>
  <c r="L10" i="94"/>
  <c r="K10" i="94"/>
  <c r="J10" i="94"/>
  <c r="I10" i="94"/>
  <c r="H10" i="94"/>
  <c r="AA30" i="94"/>
  <c r="AB30" i="94" s="1"/>
  <c r="X30" i="94"/>
  <c r="W30" i="94"/>
  <c r="V30" i="94"/>
  <c r="P30" i="94"/>
  <c r="O30" i="94"/>
  <c r="N30" i="94"/>
  <c r="M30" i="94"/>
  <c r="L30" i="94"/>
  <c r="K30" i="94"/>
  <c r="J30" i="94"/>
  <c r="I30" i="94"/>
  <c r="H30" i="94"/>
  <c r="AA34" i="94"/>
  <c r="AB34" i="94" s="1"/>
  <c r="X34" i="94"/>
  <c r="W34" i="94"/>
  <c r="V34" i="94"/>
  <c r="P34" i="94"/>
  <c r="O34" i="94"/>
  <c r="N34" i="94"/>
  <c r="M34" i="94"/>
  <c r="L34" i="94"/>
  <c r="K34" i="94"/>
  <c r="J34" i="94"/>
  <c r="I34" i="94"/>
  <c r="H34" i="94"/>
  <c r="AA32" i="94"/>
  <c r="AB32" i="94" s="1"/>
  <c r="X32" i="94"/>
  <c r="W32" i="94"/>
  <c r="V32" i="94"/>
  <c r="P32" i="94"/>
  <c r="O32" i="94"/>
  <c r="N32" i="94"/>
  <c r="M32" i="94"/>
  <c r="L32" i="94"/>
  <c r="K32" i="94"/>
  <c r="J32" i="94"/>
  <c r="I32" i="94"/>
  <c r="H32" i="94"/>
  <c r="AA7" i="94"/>
  <c r="AB7" i="94" s="1"/>
  <c r="X7" i="94"/>
  <c r="W7" i="94"/>
  <c r="V7" i="94"/>
  <c r="P7" i="94"/>
  <c r="O7" i="94"/>
  <c r="N7" i="94"/>
  <c r="M7" i="94"/>
  <c r="L7" i="94"/>
  <c r="K7" i="94"/>
  <c r="J7" i="94"/>
  <c r="I7" i="94"/>
  <c r="H7" i="94"/>
  <c r="AA22" i="94"/>
  <c r="AB22" i="94" s="1"/>
  <c r="X22" i="94"/>
  <c r="W22" i="94"/>
  <c r="V22" i="94"/>
  <c r="P22" i="94"/>
  <c r="O22" i="94"/>
  <c r="N22" i="94"/>
  <c r="M22" i="94"/>
  <c r="L22" i="94"/>
  <c r="K22" i="94"/>
  <c r="J22" i="94"/>
  <c r="I22" i="94"/>
  <c r="H22" i="94"/>
  <c r="AA29" i="94"/>
  <c r="AB29" i="94" s="1"/>
  <c r="X29" i="94"/>
  <c r="W29" i="94"/>
  <c r="V29" i="94"/>
  <c r="P29" i="94"/>
  <c r="O29" i="94"/>
  <c r="N29" i="94"/>
  <c r="M29" i="94"/>
  <c r="L29" i="94"/>
  <c r="K29" i="94"/>
  <c r="J29" i="94"/>
  <c r="I29" i="94"/>
  <c r="H29" i="94"/>
  <c r="AA19" i="94"/>
  <c r="AB19" i="94" s="1"/>
  <c r="X19" i="94"/>
  <c r="W19" i="94"/>
  <c r="V19" i="94"/>
  <c r="P19" i="94"/>
  <c r="O19" i="94"/>
  <c r="N19" i="94"/>
  <c r="M19" i="94"/>
  <c r="L19" i="94"/>
  <c r="K19" i="94"/>
  <c r="J19" i="94"/>
  <c r="I19" i="94"/>
  <c r="H19" i="94"/>
  <c r="AA15" i="94"/>
  <c r="AB15" i="94" s="1"/>
  <c r="X15" i="94"/>
  <c r="W15" i="94"/>
  <c r="V15" i="94"/>
  <c r="P15" i="94"/>
  <c r="O15" i="94"/>
  <c r="N15" i="94"/>
  <c r="M15" i="94"/>
  <c r="L15" i="94"/>
  <c r="K15" i="94"/>
  <c r="J15" i="94"/>
  <c r="I15" i="94"/>
  <c r="H15" i="94"/>
  <c r="AA12" i="94"/>
  <c r="AB12" i="94" s="1"/>
  <c r="X12" i="94"/>
  <c r="W12" i="94"/>
  <c r="V12" i="94"/>
  <c r="P12" i="94"/>
  <c r="O12" i="94"/>
  <c r="N12" i="94"/>
  <c r="M12" i="94"/>
  <c r="L12" i="94"/>
  <c r="K12" i="94"/>
  <c r="J12" i="94"/>
  <c r="I12" i="94"/>
  <c r="H12" i="94"/>
  <c r="AA8" i="94"/>
  <c r="AB8" i="94" s="1"/>
  <c r="X8" i="94"/>
  <c r="W8" i="94"/>
  <c r="V8" i="94"/>
  <c r="P8" i="94"/>
  <c r="O8" i="94"/>
  <c r="N8" i="94"/>
  <c r="M8" i="94"/>
  <c r="L8" i="94"/>
  <c r="K8" i="94"/>
  <c r="J8" i="94"/>
  <c r="I8" i="94"/>
  <c r="H8" i="94"/>
  <c r="AA25" i="94"/>
  <c r="AB25" i="94" s="1"/>
  <c r="X25" i="94"/>
  <c r="W25" i="94"/>
  <c r="V25" i="94"/>
  <c r="P25" i="94"/>
  <c r="O25" i="94"/>
  <c r="N25" i="94"/>
  <c r="M25" i="94"/>
  <c r="L25" i="94"/>
  <c r="K25" i="94"/>
  <c r="J25" i="94"/>
  <c r="I25" i="94"/>
  <c r="H25" i="94"/>
  <c r="AA18" i="94"/>
  <c r="AB18" i="94" s="1"/>
  <c r="X18" i="94"/>
  <c r="W18" i="94"/>
  <c r="V18" i="94"/>
  <c r="P18" i="94"/>
  <c r="O18" i="94"/>
  <c r="N18" i="94"/>
  <c r="M18" i="94"/>
  <c r="L18" i="94"/>
  <c r="K18" i="94"/>
  <c r="J18" i="94"/>
  <c r="I18" i="94"/>
  <c r="H18" i="94"/>
  <c r="AA33" i="94"/>
  <c r="AB33" i="94" s="1"/>
  <c r="X33" i="94"/>
  <c r="W33" i="94"/>
  <c r="V33" i="94"/>
  <c r="P33" i="94"/>
  <c r="O33" i="94"/>
  <c r="N33" i="94"/>
  <c r="M33" i="94"/>
  <c r="L33" i="94"/>
  <c r="K33" i="94"/>
  <c r="J33" i="94"/>
  <c r="I33" i="94"/>
  <c r="H33" i="94"/>
  <c r="AA13" i="94"/>
  <c r="AB13" i="94" s="1"/>
  <c r="X13" i="94"/>
  <c r="W13" i="94"/>
  <c r="V13" i="94"/>
  <c r="P13" i="94"/>
  <c r="O13" i="94"/>
  <c r="N13" i="94"/>
  <c r="M13" i="94"/>
  <c r="L13" i="94"/>
  <c r="K13" i="94"/>
  <c r="J13" i="94"/>
  <c r="I13" i="94"/>
  <c r="H13" i="94"/>
  <c r="AA9" i="94"/>
  <c r="AB9" i="94" s="1"/>
  <c r="X9" i="94"/>
  <c r="W9" i="94"/>
  <c r="V9" i="94"/>
  <c r="P9" i="94"/>
  <c r="O9" i="94"/>
  <c r="N9" i="94"/>
  <c r="M9" i="94"/>
  <c r="L9" i="94"/>
  <c r="K9" i="94"/>
  <c r="J9" i="94"/>
  <c r="I9" i="94"/>
  <c r="H9" i="94"/>
  <c r="AD46" i="93"/>
  <c r="AC46" i="93"/>
  <c r="AA46" i="93"/>
  <c r="AB46" i="93" s="1"/>
  <c r="X46" i="93"/>
  <c r="Y46" i="93" s="1"/>
  <c r="Z46" i="93" s="1"/>
  <c r="W46" i="93"/>
  <c r="V46" i="93"/>
  <c r="T46" i="93"/>
  <c r="U46" i="93" s="1"/>
  <c r="S46" i="93"/>
  <c r="R46" i="93"/>
  <c r="Q46" i="93"/>
  <c r="P46" i="93"/>
  <c r="O46" i="93"/>
  <c r="N46" i="93"/>
  <c r="M46" i="93"/>
  <c r="L46" i="93"/>
  <c r="K46" i="93"/>
  <c r="J46" i="93"/>
  <c r="I46" i="93"/>
  <c r="H46" i="93"/>
  <c r="G46" i="93"/>
  <c r="F46" i="93" s="1"/>
  <c r="AD45" i="93"/>
  <c r="AC45" i="93"/>
  <c r="AA45" i="93"/>
  <c r="AB45" i="93" s="1"/>
  <c r="X45" i="93"/>
  <c r="Y45" i="93" s="1"/>
  <c r="Z45" i="93" s="1"/>
  <c r="W45" i="93"/>
  <c r="V45" i="93"/>
  <c r="T45" i="93"/>
  <c r="U45" i="93" s="1"/>
  <c r="S45" i="93"/>
  <c r="R45" i="93"/>
  <c r="Q45" i="93"/>
  <c r="P45" i="93"/>
  <c r="O45" i="93"/>
  <c r="N45" i="93"/>
  <c r="M45" i="93"/>
  <c r="L45" i="93"/>
  <c r="K45" i="93"/>
  <c r="J45" i="93"/>
  <c r="I45" i="93"/>
  <c r="H45" i="93"/>
  <c r="G45" i="93"/>
  <c r="F45" i="93" s="1"/>
  <c r="AD44" i="93"/>
  <c r="AC44" i="93"/>
  <c r="AA44" i="93"/>
  <c r="AB44" i="93" s="1"/>
  <c r="X44" i="93"/>
  <c r="Y44" i="93" s="1"/>
  <c r="Z44" i="93" s="1"/>
  <c r="W44" i="93"/>
  <c r="V44" i="93"/>
  <c r="T44" i="93"/>
  <c r="U44" i="93" s="1"/>
  <c r="S44" i="93"/>
  <c r="R44" i="93"/>
  <c r="Q44" i="93"/>
  <c r="P44" i="93"/>
  <c r="O44" i="93"/>
  <c r="N44" i="93"/>
  <c r="M44" i="93"/>
  <c r="L44" i="93"/>
  <c r="K44" i="93"/>
  <c r="J44" i="93"/>
  <c r="I44" i="93"/>
  <c r="H44" i="93"/>
  <c r="G44" i="93"/>
  <c r="F44" i="93" s="1"/>
  <c r="AD43" i="93"/>
  <c r="AC43" i="93"/>
  <c r="AA43" i="93"/>
  <c r="AB43" i="93" s="1"/>
  <c r="X43" i="93"/>
  <c r="Y43" i="93" s="1"/>
  <c r="Z43" i="93" s="1"/>
  <c r="W43" i="93"/>
  <c r="V43" i="93"/>
  <c r="T43" i="93"/>
  <c r="U43" i="93" s="1"/>
  <c r="S43" i="93"/>
  <c r="R43" i="93"/>
  <c r="Q43" i="93"/>
  <c r="P43" i="93"/>
  <c r="O43" i="93"/>
  <c r="N43" i="93"/>
  <c r="M43" i="93"/>
  <c r="L43" i="93"/>
  <c r="K43" i="93"/>
  <c r="J43" i="93"/>
  <c r="I43" i="93"/>
  <c r="H43" i="93"/>
  <c r="G43" i="93"/>
  <c r="F43" i="93" s="1"/>
  <c r="AD42" i="93"/>
  <c r="AC42" i="93"/>
  <c r="AA42" i="93"/>
  <c r="AB42" i="93" s="1"/>
  <c r="X42" i="93"/>
  <c r="Y42" i="93" s="1"/>
  <c r="Z42" i="93" s="1"/>
  <c r="W42" i="93"/>
  <c r="V42" i="93"/>
  <c r="T42" i="93"/>
  <c r="U42" i="93" s="1"/>
  <c r="S42" i="93"/>
  <c r="R42" i="93"/>
  <c r="Q42" i="93"/>
  <c r="P42" i="93"/>
  <c r="O42" i="93"/>
  <c r="N42" i="93"/>
  <c r="M42" i="93"/>
  <c r="L42" i="93"/>
  <c r="K42" i="93"/>
  <c r="J42" i="93"/>
  <c r="I42" i="93"/>
  <c r="H42" i="93"/>
  <c r="G42" i="93"/>
  <c r="F42" i="93" s="1"/>
  <c r="AD41" i="93"/>
  <c r="AC41" i="93"/>
  <c r="AA41" i="93"/>
  <c r="AB41" i="93" s="1"/>
  <c r="X41" i="93"/>
  <c r="Y41" i="93" s="1"/>
  <c r="Z41" i="93" s="1"/>
  <c r="W41" i="93"/>
  <c r="V41" i="93"/>
  <c r="T41" i="93"/>
  <c r="U41" i="93" s="1"/>
  <c r="S41" i="93"/>
  <c r="R41" i="93"/>
  <c r="Q41" i="93"/>
  <c r="P41" i="93"/>
  <c r="O41" i="93"/>
  <c r="N41" i="93"/>
  <c r="M41" i="93"/>
  <c r="L41" i="93"/>
  <c r="K41" i="93"/>
  <c r="J41" i="93"/>
  <c r="I41" i="93"/>
  <c r="H41" i="93"/>
  <c r="G41" i="93"/>
  <c r="F41" i="93" s="1"/>
  <c r="AD40" i="93"/>
  <c r="AC40" i="93"/>
  <c r="AA40" i="93"/>
  <c r="AB40" i="93" s="1"/>
  <c r="X40" i="93"/>
  <c r="Y40" i="93" s="1"/>
  <c r="Z40" i="93" s="1"/>
  <c r="W40" i="93"/>
  <c r="V40" i="93"/>
  <c r="T40" i="93"/>
  <c r="U40" i="93" s="1"/>
  <c r="S40" i="93"/>
  <c r="R40" i="93"/>
  <c r="Q40" i="93"/>
  <c r="P40" i="93"/>
  <c r="O40" i="93"/>
  <c r="N40" i="93"/>
  <c r="M40" i="93"/>
  <c r="L40" i="93"/>
  <c r="K40" i="93"/>
  <c r="J40" i="93"/>
  <c r="I40" i="93"/>
  <c r="H40" i="93"/>
  <c r="G40" i="93"/>
  <c r="F40" i="93" s="1"/>
  <c r="AD39" i="93"/>
  <c r="AC39" i="93"/>
  <c r="AA39" i="93"/>
  <c r="AB39" i="93" s="1"/>
  <c r="X39" i="93"/>
  <c r="Y39" i="93" s="1"/>
  <c r="Z39" i="93" s="1"/>
  <c r="W39" i="93"/>
  <c r="V39" i="93"/>
  <c r="T39" i="93"/>
  <c r="U39" i="93" s="1"/>
  <c r="S39" i="93"/>
  <c r="R39" i="93"/>
  <c r="Q39" i="93"/>
  <c r="P39" i="93"/>
  <c r="O39" i="93"/>
  <c r="N39" i="93"/>
  <c r="M39" i="93"/>
  <c r="L39" i="93"/>
  <c r="K39" i="93"/>
  <c r="J39" i="93"/>
  <c r="I39" i="93"/>
  <c r="H39" i="93"/>
  <c r="G39" i="93"/>
  <c r="F39" i="93" s="1"/>
  <c r="AD38" i="93"/>
  <c r="AC38" i="93"/>
  <c r="AA38" i="93"/>
  <c r="AB38" i="93" s="1"/>
  <c r="X38" i="93"/>
  <c r="Y38" i="93" s="1"/>
  <c r="Z38" i="93" s="1"/>
  <c r="W38" i="93"/>
  <c r="V38" i="93"/>
  <c r="T38" i="93"/>
  <c r="U38" i="93" s="1"/>
  <c r="S38" i="93"/>
  <c r="R38" i="93"/>
  <c r="Q38" i="93"/>
  <c r="P38" i="93"/>
  <c r="O38" i="93"/>
  <c r="N38" i="93"/>
  <c r="M38" i="93"/>
  <c r="L38" i="93"/>
  <c r="K38" i="93"/>
  <c r="J38" i="93"/>
  <c r="I38" i="93"/>
  <c r="H38" i="93"/>
  <c r="G38" i="93"/>
  <c r="F38" i="93" s="1"/>
  <c r="AD37" i="93"/>
  <c r="AC37" i="93"/>
  <c r="AA37" i="93"/>
  <c r="AB37" i="93" s="1"/>
  <c r="X37" i="93"/>
  <c r="Y37" i="93" s="1"/>
  <c r="Z37" i="93" s="1"/>
  <c r="W37" i="93"/>
  <c r="V37" i="93"/>
  <c r="T37" i="93"/>
  <c r="U37" i="93" s="1"/>
  <c r="S37" i="93"/>
  <c r="R37" i="93"/>
  <c r="Q37" i="93"/>
  <c r="P37" i="93"/>
  <c r="O37" i="93"/>
  <c r="N37" i="93"/>
  <c r="M37" i="93"/>
  <c r="L37" i="93"/>
  <c r="K37" i="93"/>
  <c r="J37" i="93"/>
  <c r="I37" i="93"/>
  <c r="H37" i="93"/>
  <c r="G37" i="93"/>
  <c r="F37" i="93" s="1"/>
  <c r="AD36" i="93"/>
  <c r="AC36" i="93"/>
  <c r="AA36" i="93"/>
  <c r="AB36" i="93" s="1"/>
  <c r="X36" i="93"/>
  <c r="Y36" i="93" s="1"/>
  <c r="Z36" i="93" s="1"/>
  <c r="W36" i="93"/>
  <c r="V36" i="93"/>
  <c r="T36" i="93"/>
  <c r="U36" i="93" s="1"/>
  <c r="S36" i="93"/>
  <c r="R36" i="93"/>
  <c r="Q36" i="93"/>
  <c r="P36" i="93"/>
  <c r="O36" i="93"/>
  <c r="N36" i="93"/>
  <c r="M36" i="93"/>
  <c r="L36" i="93"/>
  <c r="K36" i="93"/>
  <c r="J36" i="93"/>
  <c r="I36" i="93"/>
  <c r="H36" i="93"/>
  <c r="G36" i="93"/>
  <c r="F36" i="93" s="1"/>
  <c r="AD35" i="93"/>
  <c r="AC35" i="93"/>
  <c r="AA35" i="93"/>
  <c r="AB35" i="93" s="1"/>
  <c r="X35" i="93"/>
  <c r="Y35" i="93" s="1"/>
  <c r="Z35" i="93" s="1"/>
  <c r="W35" i="93"/>
  <c r="V35" i="93"/>
  <c r="T35" i="93"/>
  <c r="U35" i="93" s="1"/>
  <c r="S35" i="93"/>
  <c r="R35" i="93"/>
  <c r="Q35" i="93"/>
  <c r="P35" i="93"/>
  <c r="O35" i="93"/>
  <c r="N35" i="93"/>
  <c r="M35" i="93"/>
  <c r="L35" i="93"/>
  <c r="K35" i="93"/>
  <c r="J35" i="93"/>
  <c r="I35" i="93"/>
  <c r="H35" i="93"/>
  <c r="G35" i="93"/>
  <c r="F35" i="93" s="1"/>
  <c r="AD34" i="93"/>
  <c r="AC34" i="93"/>
  <c r="AA34" i="93"/>
  <c r="AB34" i="93" s="1"/>
  <c r="X34" i="93"/>
  <c r="Y34" i="93" s="1"/>
  <c r="Z34" i="93" s="1"/>
  <c r="W34" i="93"/>
  <c r="V34" i="93"/>
  <c r="T34" i="93"/>
  <c r="U34" i="93" s="1"/>
  <c r="S34" i="93"/>
  <c r="R34" i="93"/>
  <c r="Q34" i="93"/>
  <c r="P34" i="93"/>
  <c r="O34" i="93"/>
  <c r="N34" i="93"/>
  <c r="M34" i="93"/>
  <c r="L34" i="93"/>
  <c r="K34" i="93"/>
  <c r="J34" i="93"/>
  <c r="I34" i="93"/>
  <c r="H34" i="93"/>
  <c r="G34" i="93"/>
  <c r="F34" i="93" s="1"/>
  <c r="AD33" i="93"/>
  <c r="AC33" i="93"/>
  <c r="AA33" i="93"/>
  <c r="AB33" i="93" s="1"/>
  <c r="X33" i="93"/>
  <c r="Y33" i="93" s="1"/>
  <c r="Z33" i="93" s="1"/>
  <c r="W33" i="93"/>
  <c r="V33" i="93"/>
  <c r="T33" i="93"/>
  <c r="U33" i="93" s="1"/>
  <c r="S33" i="93"/>
  <c r="R33" i="93"/>
  <c r="Q33" i="93"/>
  <c r="P33" i="93"/>
  <c r="O33" i="93"/>
  <c r="N33" i="93"/>
  <c r="M33" i="93"/>
  <c r="L33" i="93"/>
  <c r="K33" i="93"/>
  <c r="J33" i="93"/>
  <c r="I33" i="93"/>
  <c r="H33" i="93"/>
  <c r="G33" i="93"/>
  <c r="F33" i="93" s="1"/>
  <c r="AD32" i="93"/>
  <c r="AC32" i="93"/>
  <c r="AA32" i="93"/>
  <c r="AB32" i="93" s="1"/>
  <c r="X32" i="93"/>
  <c r="Y32" i="93" s="1"/>
  <c r="Z32" i="93" s="1"/>
  <c r="W32" i="93"/>
  <c r="V32" i="93"/>
  <c r="T32" i="93"/>
  <c r="U32" i="93" s="1"/>
  <c r="S32" i="93"/>
  <c r="R32" i="93"/>
  <c r="Q32" i="93"/>
  <c r="P32" i="93"/>
  <c r="O32" i="93"/>
  <c r="N32" i="93"/>
  <c r="M32" i="93"/>
  <c r="L32" i="93"/>
  <c r="K32" i="93"/>
  <c r="J32" i="93"/>
  <c r="I32" i="93"/>
  <c r="H32" i="93"/>
  <c r="G32" i="93"/>
  <c r="F32" i="93" s="1"/>
  <c r="AD31" i="93"/>
  <c r="AC31" i="93"/>
  <c r="AA31" i="93"/>
  <c r="AB31" i="93" s="1"/>
  <c r="X31" i="93"/>
  <c r="Y31" i="93" s="1"/>
  <c r="Z31" i="93" s="1"/>
  <c r="W31" i="93"/>
  <c r="V31" i="93"/>
  <c r="T31" i="93"/>
  <c r="U31" i="93" s="1"/>
  <c r="S31" i="93"/>
  <c r="R31" i="93"/>
  <c r="Q31" i="93"/>
  <c r="P31" i="93"/>
  <c r="O31" i="93"/>
  <c r="N31" i="93"/>
  <c r="M31" i="93"/>
  <c r="L31" i="93"/>
  <c r="K31" i="93"/>
  <c r="J31" i="93"/>
  <c r="I31" i="93"/>
  <c r="H31" i="93"/>
  <c r="G31" i="93"/>
  <c r="F31" i="93" s="1"/>
  <c r="AD30" i="93"/>
  <c r="AC30" i="93"/>
  <c r="AA30" i="93"/>
  <c r="AB30" i="93" s="1"/>
  <c r="X30" i="93"/>
  <c r="Y30" i="93" s="1"/>
  <c r="Z30" i="93" s="1"/>
  <c r="W30" i="93"/>
  <c r="V30" i="93"/>
  <c r="T30" i="93"/>
  <c r="U30" i="93" s="1"/>
  <c r="S30" i="93"/>
  <c r="R30" i="93"/>
  <c r="Q30" i="93"/>
  <c r="P30" i="93"/>
  <c r="O30" i="93"/>
  <c r="N30" i="93"/>
  <c r="M30" i="93"/>
  <c r="L30" i="93"/>
  <c r="K30" i="93"/>
  <c r="J30" i="93"/>
  <c r="I30" i="93"/>
  <c r="H30" i="93"/>
  <c r="G30" i="93"/>
  <c r="F30" i="93" s="1"/>
  <c r="AD29" i="93"/>
  <c r="AC29" i="93"/>
  <c r="AA29" i="93"/>
  <c r="AB29" i="93" s="1"/>
  <c r="X29" i="93"/>
  <c r="Y29" i="93" s="1"/>
  <c r="Z29" i="93" s="1"/>
  <c r="W29" i="93"/>
  <c r="V29" i="93"/>
  <c r="T29" i="93"/>
  <c r="U29" i="93" s="1"/>
  <c r="S29" i="93"/>
  <c r="R29" i="93"/>
  <c r="Q29" i="93"/>
  <c r="P29" i="93"/>
  <c r="O29" i="93"/>
  <c r="N29" i="93"/>
  <c r="M29" i="93"/>
  <c r="L29" i="93"/>
  <c r="K29" i="93"/>
  <c r="J29" i="93"/>
  <c r="I29" i="93"/>
  <c r="H29" i="93"/>
  <c r="G29" i="93"/>
  <c r="F29" i="93" s="1"/>
  <c r="AD28" i="93"/>
  <c r="AC28" i="93"/>
  <c r="AA28" i="93"/>
  <c r="AB28" i="93" s="1"/>
  <c r="X28" i="93"/>
  <c r="Y28" i="93" s="1"/>
  <c r="Z28" i="93" s="1"/>
  <c r="W28" i="93"/>
  <c r="V28" i="93"/>
  <c r="T28" i="93"/>
  <c r="U28" i="93" s="1"/>
  <c r="S28" i="93"/>
  <c r="R28" i="93"/>
  <c r="Q28" i="93"/>
  <c r="P28" i="93"/>
  <c r="O28" i="93"/>
  <c r="N28" i="93"/>
  <c r="M28" i="93"/>
  <c r="L28" i="93"/>
  <c r="K28" i="93"/>
  <c r="J28" i="93"/>
  <c r="I28" i="93"/>
  <c r="H28" i="93"/>
  <c r="G28" i="93"/>
  <c r="F28" i="93" s="1"/>
  <c r="AD27" i="93"/>
  <c r="AC27" i="93"/>
  <c r="AA27" i="93"/>
  <c r="AB27" i="93" s="1"/>
  <c r="X27" i="93"/>
  <c r="Y27" i="93" s="1"/>
  <c r="Z27" i="93" s="1"/>
  <c r="W27" i="93"/>
  <c r="V27" i="93"/>
  <c r="T27" i="93"/>
  <c r="U27" i="93" s="1"/>
  <c r="S27" i="93"/>
  <c r="R27" i="93"/>
  <c r="Q27" i="93"/>
  <c r="P27" i="93"/>
  <c r="O27" i="93"/>
  <c r="N27" i="93"/>
  <c r="M27" i="93"/>
  <c r="L27" i="93"/>
  <c r="K27" i="93"/>
  <c r="J27" i="93"/>
  <c r="I27" i="93"/>
  <c r="H27" i="93"/>
  <c r="G27" i="93"/>
  <c r="F27" i="93" s="1"/>
  <c r="AD26" i="93"/>
  <c r="AC26" i="93"/>
  <c r="AA26" i="93"/>
  <c r="AB26" i="93" s="1"/>
  <c r="X26" i="93"/>
  <c r="Y26" i="93" s="1"/>
  <c r="Z26" i="93" s="1"/>
  <c r="W26" i="93"/>
  <c r="V26" i="93"/>
  <c r="T26" i="93"/>
  <c r="U26" i="93" s="1"/>
  <c r="S26" i="93"/>
  <c r="R26" i="93"/>
  <c r="Q26" i="93"/>
  <c r="P26" i="93"/>
  <c r="O26" i="93"/>
  <c r="N26" i="93"/>
  <c r="M26" i="93"/>
  <c r="L26" i="93"/>
  <c r="K26" i="93"/>
  <c r="J26" i="93"/>
  <c r="I26" i="93"/>
  <c r="H26" i="93"/>
  <c r="G26" i="93"/>
  <c r="F26" i="93" s="1"/>
  <c r="AD25" i="93"/>
  <c r="AC25" i="93"/>
  <c r="AA25" i="93"/>
  <c r="AB25" i="93" s="1"/>
  <c r="X25" i="93"/>
  <c r="Y25" i="93" s="1"/>
  <c r="Z25" i="93" s="1"/>
  <c r="W25" i="93"/>
  <c r="V25" i="93"/>
  <c r="T25" i="93"/>
  <c r="U25" i="93" s="1"/>
  <c r="S25" i="93"/>
  <c r="R25" i="93"/>
  <c r="Q25" i="93"/>
  <c r="P25" i="93"/>
  <c r="O25" i="93"/>
  <c r="N25" i="93"/>
  <c r="M25" i="93"/>
  <c r="L25" i="93"/>
  <c r="K25" i="93"/>
  <c r="J25" i="93"/>
  <c r="I25" i="93"/>
  <c r="H25" i="93"/>
  <c r="G25" i="93"/>
  <c r="F25" i="93" s="1"/>
  <c r="AD24" i="93"/>
  <c r="AC24" i="93"/>
  <c r="AA24" i="93"/>
  <c r="AB24" i="93" s="1"/>
  <c r="X24" i="93"/>
  <c r="Y24" i="93" s="1"/>
  <c r="Z24" i="93" s="1"/>
  <c r="W24" i="93"/>
  <c r="V24" i="93"/>
  <c r="T24" i="93"/>
  <c r="U24" i="93" s="1"/>
  <c r="S24" i="93"/>
  <c r="R24" i="93"/>
  <c r="Q24" i="93"/>
  <c r="P24" i="93"/>
  <c r="O24" i="93"/>
  <c r="N24" i="93"/>
  <c r="M24" i="93"/>
  <c r="L24" i="93"/>
  <c r="K24" i="93"/>
  <c r="J24" i="93"/>
  <c r="I24" i="93"/>
  <c r="H24" i="93"/>
  <c r="G24" i="93"/>
  <c r="F24" i="93" s="1"/>
  <c r="AD23" i="93"/>
  <c r="AC23" i="93"/>
  <c r="AA23" i="93"/>
  <c r="AB23" i="93" s="1"/>
  <c r="X23" i="93"/>
  <c r="Y23" i="93" s="1"/>
  <c r="Z23" i="93" s="1"/>
  <c r="W23" i="93"/>
  <c r="V23" i="93"/>
  <c r="T23" i="93"/>
  <c r="U23" i="93" s="1"/>
  <c r="S23" i="93"/>
  <c r="R23" i="93"/>
  <c r="Q23" i="93"/>
  <c r="P23" i="93"/>
  <c r="O23" i="93"/>
  <c r="N23" i="93"/>
  <c r="M23" i="93"/>
  <c r="L23" i="93"/>
  <c r="K23" i="93"/>
  <c r="J23" i="93"/>
  <c r="I23" i="93"/>
  <c r="H23" i="93"/>
  <c r="G23" i="93"/>
  <c r="F23" i="93" s="1"/>
  <c r="AD22" i="93"/>
  <c r="AC22" i="93"/>
  <c r="AA22" i="93"/>
  <c r="AB22" i="93" s="1"/>
  <c r="X22" i="93"/>
  <c r="Y22" i="93" s="1"/>
  <c r="Z22" i="93" s="1"/>
  <c r="W22" i="93"/>
  <c r="V22" i="93"/>
  <c r="T22" i="93"/>
  <c r="U22" i="93" s="1"/>
  <c r="S22" i="93"/>
  <c r="R22" i="93"/>
  <c r="Q22" i="93"/>
  <c r="P22" i="93"/>
  <c r="O22" i="93"/>
  <c r="N22" i="93"/>
  <c r="M22" i="93"/>
  <c r="L22" i="93"/>
  <c r="K22" i="93"/>
  <c r="J22" i="93"/>
  <c r="I22" i="93"/>
  <c r="H22" i="93"/>
  <c r="G22" i="93"/>
  <c r="F22" i="93" s="1"/>
  <c r="AD21" i="93"/>
  <c r="AC21" i="93"/>
  <c r="AA21" i="93"/>
  <c r="AB21" i="93" s="1"/>
  <c r="X21" i="93"/>
  <c r="Y21" i="93" s="1"/>
  <c r="Z21" i="93" s="1"/>
  <c r="W21" i="93"/>
  <c r="V21" i="93"/>
  <c r="T21" i="93"/>
  <c r="U21" i="93" s="1"/>
  <c r="S21" i="93"/>
  <c r="R21" i="93"/>
  <c r="Q21" i="93"/>
  <c r="P21" i="93"/>
  <c r="O21" i="93"/>
  <c r="N21" i="93"/>
  <c r="M21" i="93"/>
  <c r="L21" i="93"/>
  <c r="K21" i="93"/>
  <c r="J21" i="93"/>
  <c r="I21" i="93"/>
  <c r="H21" i="93"/>
  <c r="G21" i="93"/>
  <c r="F21" i="93" s="1"/>
  <c r="AD20" i="93"/>
  <c r="AC20" i="93"/>
  <c r="AA20" i="93"/>
  <c r="AB20" i="93" s="1"/>
  <c r="X20" i="93"/>
  <c r="Y20" i="93" s="1"/>
  <c r="Z20" i="93" s="1"/>
  <c r="W20" i="93"/>
  <c r="V20" i="93"/>
  <c r="T20" i="93"/>
  <c r="U20" i="93" s="1"/>
  <c r="S20" i="93"/>
  <c r="R20" i="93"/>
  <c r="Q20" i="93"/>
  <c r="P20" i="93"/>
  <c r="O20" i="93"/>
  <c r="N20" i="93"/>
  <c r="M20" i="93"/>
  <c r="L20" i="93"/>
  <c r="K20" i="93"/>
  <c r="J20" i="93"/>
  <c r="I20" i="93"/>
  <c r="H20" i="93"/>
  <c r="G20" i="93"/>
  <c r="F20" i="93" s="1"/>
  <c r="AA19" i="93"/>
  <c r="AB19" i="93" s="1"/>
  <c r="X19" i="93"/>
  <c r="Y19" i="93" s="1"/>
  <c r="Z19" i="93" s="1"/>
  <c r="W19" i="93"/>
  <c r="V19" i="93"/>
  <c r="R19" i="93"/>
  <c r="P19" i="93"/>
  <c r="O19" i="93"/>
  <c r="N19" i="93"/>
  <c r="M19" i="93"/>
  <c r="L19" i="93"/>
  <c r="K19" i="93"/>
  <c r="Q19" i="93"/>
  <c r="J19" i="93"/>
  <c r="S19" i="93"/>
  <c r="I19" i="93"/>
  <c r="H19" i="93"/>
  <c r="AA18" i="93"/>
  <c r="AB18" i="93" s="1"/>
  <c r="X18" i="93"/>
  <c r="Y18" i="93" s="1"/>
  <c r="Z18" i="93" s="1"/>
  <c r="W18" i="93"/>
  <c r="V18" i="93"/>
  <c r="S18" i="93"/>
  <c r="P18" i="93"/>
  <c r="O18" i="93"/>
  <c r="N18" i="93"/>
  <c r="M18" i="93"/>
  <c r="L18" i="93"/>
  <c r="R18" i="93"/>
  <c r="K18" i="93"/>
  <c r="J18" i="93"/>
  <c r="I18" i="93"/>
  <c r="H18" i="93"/>
  <c r="Q18" i="93"/>
  <c r="AC18" i="93"/>
  <c r="AA17" i="93"/>
  <c r="AB17" i="93" s="1"/>
  <c r="X17" i="93"/>
  <c r="Y17" i="93" s="1"/>
  <c r="Z17" i="93" s="1"/>
  <c r="W17" i="93"/>
  <c r="V17" i="93"/>
  <c r="Q17" i="93"/>
  <c r="P17" i="93"/>
  <c r="O17" i="93"/>
  <c r="N17" i="93"/>
  <c r="M17" i="93"/>
  <c r="S17" i="93"/>
  <c r="L17" i="93"/>
  <c r="K17" i="93"/>
  <c r="J17" i="93"/>
  <c r="I17" i="93"/>
  <c r="R17" i="93"/>
  <c r="AC17" i="93"/>
  <c r="H17" i="93"/>
  <c r="AA16" i="93"/>
  <c r="AB16" i="93" s="1"/>
  <c r="X16" i="93"/>
  <c r="Y16" i="93" s="1"/>
  <c r="Z16" i="93" s="1"/>
  <c r="W16" i="93"/>
  <c r="V16" i="93"/>
  <c r="R16" i="93"/>
  <c r="P16" i="93"/>
  <c r="O16" i="93"/>
  <c r="N16" i="93"/>
  <c r="M16" i="93"/>
  <c r="L16" i="93"/>
  <c r="K16" i="93"/>
  <c r="J16" i="93"/>
  <c r="S16" i="93"/>
  <c r="I16" i="93"/>
  <c r="H16" i="93"/>
  <c r="Q16" i="93"/>
  <c r="AC16" i="93"/>
  <c r="AA15" i="93"/>
  <c r="AB15" i="93" s="1"/>
  <c r="X15" i="93"/>
  <c r="Y15" i="93" s="1"/>
  <c r="Z15" i="93" s="1"/>
  <c r="W15" i="93"/>
  <c r="V15" i="93"/>
  <c r="S15" i="93"/>
  <c r="P15" i="93"/>
  <c r="O15" i="93"/>
  <c r="N15" i="93"/>
  <c r="M15" i="93"/>
  <c r="L15" i="93"/>
  <c r="K15" i="93"/>
  <c r="Q15" i="93"/>
  <c r="AC15" i="93"/>
  <c r="J15" i="93"/>
  <c r="I15" i="93"/>
  <c r="R15" i="93"/>
  <c r="H15" i="93"/>
  <c r="AA14" i="93"/>
  <c r="AB14" i="93" s="1"/>
  <c r="X14" i="93"/>
  <c r="Y14" i="93" s="1"/>
  <c r="Z14" i="93" s="1"/>
  <c r="W14" i="93"/>
  <c r="V14" i="93"/>
  <c r="P14" i="93"/>
  <c r="O14" i="93"/>
  <c r="N14" i="93"/>
  <c r="M14" i="93"/>
  <c r="L14" i="93"/>
  <c r="R14" i="93"/>
  <c r="K14" i="93"/>
  <c r="J14" i="93"/>
  <c r="S14" i="93"/>
  <c r="I14" i="93"/>
  <c r="H14" i="93"/>
  <c r="Q14" i="93"/>
  <c r="AA13" i="93"/>
  <c r="AB13" i="93" s="1"/>
  <c r="X13" i="93"/>
  <c r="Y13" i="93" s="1"/>
  <c r="Z13" i="93" s="1"/>
  <c r="W13" i="93"/>
  <c r="V13" i="93"/>
  <c r="P13" i="93"/>
  <c r="O13" i="93"/>
  <c r="N13" i="93"/>
  <c r="M13" i="93"/>
  <c r="S13" i="93"/>
  <c r="L13" i="93"/>
  <c r="K13" i="93"/>
  <c r="J13" i="93"/>
  <c r="I13" i="93"/>
  <c r="R13" i="93"/>
  <c r="H13" i="93"/>
  <c r="Q13" i="93"/>
  <c r="AA12" i="93"/>
  <c r="AB12" i="93" s="1"/>
  <c r="X12" i="93"/>
  <c r="Y12" i="93" s="1"/>
  <c r="Z12" i="93" s="1"/>
  <c r="W12" i="93"/>
  <c r="V12" i="93"/>
  <c r="Q12" i="93"/>
  <c r="P12" i="93"/>
  <c r="O12" i="93"/>
  <c r="N12" i="93"/>
  <c r="M12" i="93"/>
  <c r="L12" i="93"/>
  <c r="K12" i="93"/>
  <c r="J12" i="93"/>
  <c r="S12" i="93"/>
  <c r="I12" i="93"/>
  <c r="R12" i="93"/>
  <c r="H12" i="93"/>
  <c r="AA9" i="93"/>
  <c r="AB9" i="93" s="1"/>
  <c r="X9" i="93"/>
  <c r="W9" i="93"/>
  <c r="V9" i="93"/>
  <c r="P9" i="93"/>
  <c r="O9" i="93"/>
  <c r="N9" i="93"/>
  <c r="M9" i="93"/>
  <c r="L9" i="93"/>
  <c r="K9" i="93"/>
  <c r="J9" i="93"/>
  <c r="I9" i="93"/>
  <c r="H9" i="93"/>
  <c r="AA8" i="93"/>
  <c r="AB8" i="93" s="1"/>
  <c r="X8" i="93"/>
  <c r="W8" i="93"/>
  <c r="V8" i="93"/>
  <c r="P8" i="93"/>
  <c r="O8" i="93"/>
  <c r="N8" i="93"/>
  <c r="M8" i="93"/>
  <c r="L8" i="93"/>
  <c r="K8" i="93"/>
  <c r="J8" i="93"/>
  <c r="I8" i="93"/>
  <c r="H8" i="93"/>
  <c r="AA10" i="93"/>
  <c r="AB10" i="93" s="1"/>
  <c r="X10" i="93"/>
  <c r="W10" i="93"/>
  <c r="V10" i="93"/>
  <c r="P10" i="93"/>
  <c r="O10" i="93"/>
  <c r="N10" i="93"/>
  <c r="M10" i="93"/>
  <c r="L10" i="93"/>
  <c r="K10" i="93"/>
  <c r="J10" i="93"/>
  <c r="I10" i="93"/>
  <c r="H10" i="93"/>
  <c r="AA11" i="93"/>
  <c r="AB11" i="93" s="1"/>
  <c r="X11" i="93"/>
  <c r="W11" i="93"/>
  <c r="V11" i="93"/>
  <c r="P11" i="93"/>
  <c r="O11" i="93"/>
  <c r="N11" i="93"/>
  <c r="M11" i="93"/>
  <c r="L11" i="93"/>
  <c r="K11" i="93"/>
  <c r="J11" i="93"/>
  <c r="I11" i="93"/>
  <c r="H11" i="93"/>
  <c r="AA7" i="93"/>
  <c r="AB7" i="93" s="1"/>
  <c r="X7" i="93"/>
  <c r="W7" i="93"/>
  <c r="V7" i="93"/>
  <c r="P7" i="93"/>
  <c r="O7" i="93"/>
  <c r="N7" i="93"/>
  <c r="M7" i="93"/>
  <c r="L7" i="93"/>
  <c r="K7" i="93"/>
  <c r="J7" i="93"/>
  <c r="I7" i="93"/>
  <c r="H7" i="93"/>
  <c r="AD46" i="92"/>
  <c r="AC46" i="92"/>
  <c r="AA46" i="92"/>
  <c r="AB46" i="92" s="1"/>
  <c r="X46" i="92"/>
  <c r="Y46" i="92" s="1"/>
  <c r="Z46" i="92" s="1"/>
  <c r="W46" i="92"/>
  <c r="V46" i="92"/>
  <c r="T46" i="92"/>
  <c r="U46" i="92" s="1"/>
  <c r="S46" i="92"/>
  <c r="R46" i="92"/>
  <c r="Q46" i="92"/>
  <c r="P46" i="92"/>
  <c r="O46" i="92"/>
  <c r="N46" i="92"/>
  <c r="M46" i="92"/>
  <c r="L46" i="92"/>
  <c r="K46" i="92"/>
  <c r="J46" i="92"/>
  <c r="I46" i="92"/>
  <c r="H46" i="92"/>
  <c r="G46" i="92"/>
  <c r="F46" i="92" s="1"/>
  <c r="AD45" i="92"/>
  <c r="AC45" i="92"/>
  <c r="AA45" i="92"/>
  <c r="AB45" i="92" s="1"/>
  <c r="X45" i="92"/>
  <c r="Y45" i="92" s="1"/>
  <c r="Z45" i="92" s="1"/>
  <c r="W45" i="92"/>
  <c r="V45" i="92"/>
  <c r="T45" i="92"/>
  <c r="U45" i="92" s="1"/>
  <c r="S45" i="92"/>
  <c r="R45" i="92"/>
  <c r="Q45" i="92"/>
  <c r="P45" i="92"/>
  <c r="O45" i="92"/>
  <c r="N45" i="92"/>
  <c r="M45" i="92"/>
  <c r="L45" i="92"/>
  <c r="K45" i="92"/>
  <c r="J45" i="92"/>
  <c r="I45" i="92"/>
  <c r="H45" i="92"/>
  <c r="G45" i="92"/>
  <c r="F45" i="92" s="1"/>
  <c r="AD44" i="92"/>
  <c r="AC44" i="92"/>
  <c r="AA44" i="92"/>
  <c r="AB44" i="92" s="1"/>
  <c r="X44" i="92"/>
  <c r="Y44" i="92" s="1"/>
  <c r="Z44" i="92" s="1"/>
  <c r="W44" i="92"/>
  <c r="V44" i="92"/>
  <c r="T44" i="92"/>
  <c r="U44" i="92" s="1"/>
  <c r="S44" i="92"/>
  <c r="R44" i="92"/>
  <c r="Q44" i="92"/>
  <c r="P44" i="92"/>
  <c r="O44" i="92"/>
  <c r="N44" i="92"/>
  <c r="M44" i="92"/>
  <c r="L44" i="92"/>
  <c r="K44" i="92"/>
  <c r="J44" i="92"/>
  <c r="I44" i="92"/>
  <c r="H44" i="92"/>
  <c r="G44" i="92"/>
  <c r="F44" i="92" s="1"/>
  <c r="AD43" i="92"/>
  <c r="AC43" i="92"/>
  <c r="AA43" i="92"/>
  <c r="AB43" i="92" s="1"/>
  <c r="X43" i="92"/>
  <c r="Y43" i="92" s="1"/>
  <c r="Z43" i="92" s="1"/>
  <c r="W43" i="92"/>
  <c r="V43" i="92"/>
  <c r="T43" i="92"/>
  <c r="U43" i="92" s="1"/>
  <c r="S43" i="92"/>
  <c r="R43" i="92"/>
  <c r="Q43" i="92"/>
  <c r="P43" i="92"/>
  <c r="O43" i="92"/>
  <c r="N43" i="92"/>
  <c r="M43" i="92"/>
  <c r="L43" i="92"/>
  <c r="K43" i="92"/>
  <c r="J43" i="92"/>
  <c r="I43" i="92"/>
  <c r="H43" i="92"/>
  <c r="G43" i="92"/>
  <c r="F43" i="92" s="1"/>
  <c r="AD42" i="92"/>
  <c r="AC42" i="92"/>
  <c r="AA42" i="92"/>
  <c r="AB42" i="92" s="1"/>
  <c r="X42" i="92"/>
  <c r="Y42" i="92" s="1"/>
  <c r="Z42" i="92" s="1"/>
  <c r="W42" i="92"/>
  <c r="V42" i="92"/>
  <c r="T42" i="92"/>
  <c r="U42" i="92" s="1"/>
  <c r="S42" i="92"/>
  <c r="R42" i="92"/>
  <c r="Q42" i="92"/>
  <c r="P42" i="92"/>
  <c r="O42" i="92"/>
  <c r="N42" i="92"/>
  <c r="M42" i="92"/>
  <c r="L42" i="92"/>
  <c r="K42" i="92"/>
  <c r="J42" i="92"/>
  <c r="I42" i="92"/>
  <c r="H42" i="92"/>
  <c r="G42" i="92"/>
  <c r="F42" i="92" s="1"/>
  <c r="AD41" i="92"/>
  <c r="AC41" i="92"/>
  <c r="AA41" i="92"/>
  <c r="AB41" i="92" s="1"/>
  <c r="X41" i="92"/>
  <c r="Y41" i="92" s="1"/>
  <c r="Z41" i="92" s="1"/>
  <c r="W41" i="92"/>
  <c r="V41" i="92"/>
  <c r="T41" i="92"/>
  <c r="U41" i="92" s="1"/>
  <c r="S41" i="92"/>
  <c r="R41" i="92"/>
  <c r="Q41" i="92"/>
  <c r="P41" i="92"/>
  <c r="O41" i="92"/>
  <c r="N41" i="92"/>
  <c r="M41" i="92"/>
  <c r="L41" i="92"/>
  <c r="K41" i="92"/>
  <c r="J41" i="92"/>
  <c r="I41" i="92"/>
  <c r="H41" i="92"/>
  <c r="G41" i="92"/>
  <c r="F41" i="92" s="1"/>
  <c r="AD40" i="92"/>
  <c r="AC40" i="92"/>
  <c r="AA40" i="92"/>
  <c r="AB40" i="92" s="1"/>
  <c r="X40" i="92"/>
  <c r="Y40" i="92" s="1"/>
  <c r="Z40" i="92" s="1"/>
  <c r="W40" i="92"/>
  <c r="V40" i="92"/>
  <c r="T40" i="92"/>
  <c r="U40" i="92" s="1"/>
  <c r="S40" i="92"/>
  <c r="R40" i="92"/>
  <c r="Q40" i="92"/>
  <c r="P40" i="92"/>
  <c r="O40" i="92"/>
  <c r="N40" i="92"/>
  <c r="M40" i="92"/>
  <c r="L40" i="92"/>
  <c r="K40" i="92"/>
  <c r="J40" i="92"/>
  <c r="I40" i="92"/>
  <c r="H40" i="92"/>
  <c r="G40" i="92"/>
  <c r="F40" i="92" s="1"/>
  <c r="AD39" i="92"/>
  <c r="AC39" i="92"/>
  <c r="AA39" i="92"/>
  <c r="AB39" i="92" s="1"/>
  <c r="X39" i="92"/>
  <c r="Y39" i="92" s="1"/>
  <c r="Z39" i="92" s="1"/>
  <c r="W39" i="92"/>
  <c r="V39" i="92"/>
  <c r="T39" i="92"/>
  <c r="U39" i="92" s="1"/>
  <c r="S39" i="92"/>
  <c r="R39" i="92"/>
  <c r="Q39" i="92"/>
  <c r="P39" i="92"/>
  <c r="O39" i="92"/>
  <c r="N39" i="92"/>
  <c r="M39" i="92"/>
  <c r="L39" i="92"/>
  <c r="K39" i="92"/>
  <c r="J39" i="92"/>
  <c r="I39" i="92"/>
  <c r="H39" i="92"/>
  <c r="G39" i="92"/>
  <c r="F39" i="92" s="1"/>
  <c r="AD38" i="92"/>
  <c r="AC38" i="92"/>
  <c r="AA38" i="92"/>
  <c r="AB38" i="92" s="1"/>
  <c r="X38" i="92"/>
  <c r="Y38" i="92" s="1"/>
  <c r="Z38" i="92" s="1"/>
  <c r="W38" i="92"/>
  <c r="V38" i="92"/>
  <c r="T38" i="92"/>
  <c r="U38" i="92" s="1"/>
  <c r="S38" i="92"/>
  <c r="R38" i="92"/>
  <c r="Q38" i="92"/>
  <c r="P38" i="92"/>
  <c r="O38" i="92"/>
  <c r="N38" i="92"/>
  <c r="M38" i="92"/>
  <c r="L38" i="92"/>
  <c r="K38" i="92"/>
  <c r="J38" i="92"/>
  <c r="I38" i="92"/>
  <c r="H38" i="92"/>
  <c r="G38" i="92"/>
  <c r="F38" i="92" s="1"/>
  <c r="AD37" i="92"/>
  <c r="AC37" i="92"/>
  <c r="AA37" i="92"/>
  <c r="AB37" i="92" s="1"/>
  <c r="X37" i="92"/>
  <c r="Y37" i="92" s="1"/>
  <c r="Z37" i="92" s="1"/>
  <c r="W37" i="92"/>
  <c r="V37" i="92"/>
  <c r="T37" i="92"/>
  <c r="U37" i="92" s="1"/>
  <c r="S37" i="92"/>
  <c r="R37" i="92"/>
  <c r="Q37" i="92"/>
  <c r="P37" i="92"/>
  <c r="O37" i="92"/>
  <c r="N37" i="92"/>
  <c r="M37" i="92"/>
  <c r="L37" i="92"/>
  <c r="K37" i="92"/>
  <c r="J37" i="92"/>
  <c r="I37" i="92"/>
  <c r="H37" i="92"/>
  <c r="G37" i="92"/>
  <c r="F37" i="92" s="1"/>
  <c r="AD36" i="92"/>
  <c r="AC36" i="92"/>
  <c r="AA36" i="92"/>
  <c r="AB36" i="92" s="1"/>
  <c r="X36" i="92"/>
  <c r="Y36" i="92" s="1"/>
  <c r="Z36" i="92" s="1"/>
  <c r="W36" i="92"/>
  <c r="V36" i="92"/>
  <c r="T36" i="92"/>
  <c r="U36" i="92" s="1"/>
  <c r="S36" i="92"/>
  <c r="R36" i="92"/>
  <c r="Q36" i="92"/>
  <c r="P36" i="92"/>
  <c r="O36" i="92"/>
  <c r="N36" i="92"/>
  <c r="M36" i="92"/>
  <c r="L36" i="92"/>
  <c r="K36" i="92"/>
  <c r="J36" i="92"/>
  <c r="I36" i="92"/>
  <c r="H36" i="92"/>
  <c r="G36" i="92"/>
  <c r="F36" i="92" s="1"/>
  <c r="AD35" i="92"/>
  <c r="AC35" i="92"/>
  <c r="AA35" i="92"/>
  <c r="AB35" i="92" s="1"/>
  <c r="X35" i="92"/>
  <c r="Y35" i="92" s="1"/>
  <c r="Z35" i="92" s="1"/>
  <c r="W35" i="92"/>
  <c r="V35" i="92"/>
  <c r="T35" i="92"/>
  <c r="U35" i="92" s="1"/>
  <c r="S35" i="92"/>
  <c r="R35" i="92"/>
  <c r="Q35" i="92"/>
  <c r="P35" i="92"/>
  <c r="O35" i="92"/>
  <c r="N35" i="92"/>
  <c r="M35" i="92"/>
  <c r="L35" i="92"/>
  <c r="K35" i="92"/>
  <c r="J35" i="92"/>
  <c r="I35" i="92"/>
  <c r="H35" i="92"/>
  <c r="G35" i="92"/>
  <c r="F35" i="92" s="1"/>
  <c r="AD34" i="92"/>
  <c r="AC34" i="92"/>
  <c r="AA34" i="92"/>
  <c r="AB34" i="92" s="1"/>
  <c r="X34" i="92"/>
  <c r="Y34" i="92" s="1"/>
  <c r="Z34" i="92" s="1"/>
  <c r="W34" i="92"/>
  <c r="V34" i="92"/>
  <c r="T34" i="92"/>
  <c r="U34" i="92" s="1"/>
  <c r="S34" i="92"/>
  <c r="R34" i="92"/>
  <c r="Q34" i="92"/>
  <c r="P34" i="92"/>
  <c r="O34" i="92"/>
  <c r="N34" i="92"/>
  <c r="M34" i="92"/>
  <c r="L34" i="92"/>
  <c r="K34" i="92"/>
  <c r="J34" i="92"/>
  <c r="I34" i="92"/>
  <c r="H34" i="92"/>
  <c r="G34" i="92"/>
  <c r="F34" i="92" s="1"/>
  <c r="AD33" i="92"/>
  <c r="AC33" i="92"/>
  <c r="AA33" i="92"/>
  <c r="AB33" i="92" s="1"/>
  <c r="X33" i="92"/>
  <c r="Y33" i="92" s="1"/>
  <c r="Z33" i="92" s="1"/>
  <c r="W33" i="92"/>
  <c r="V33" i="92"/>
  <c r="T33" i="92"/>
  <c r="U33" i="92" s="1"/>
  <c r="S33" i="92"/>
  <c r="R33" i="92"/>
  <c r="Q33" i="92"/>
  <c r="P33" i="92"/>
  <c r="O33" i="92"/>
  <c r="N33" i="92"/>
  <c r="M33" i="92"/>
  <c r="L33" i="92"/>
  <c r="K33" i="92"/>
  <c r="J33" i="92"/>
  <c r="I33" i="92"/>
  <c r="H33" i="92"/>
  <c r="G33" i="92"/>
  <c r="F33" i="92" s="1"/>
  <c r="AD32" i="92"/>
  <c r="AC32" i="92"/>
  <c r="AA32" i="92"/>
  <c r="AB32" i="92" s="1"/>
  <c r="X32" i="92"/>
  <c r="Y32" i="92" s="1"/>
  <c r="Z32" i="92" s="1"/>
  <c r="W32" i="92"/>
  <c r="V32" i="92"/>
  <c r="T32" i="92"/>
  <c r="U32" i="92" s="1"/>
  <c r="S32" i="92"/>
  <c r="R32" i="92"/>
  <c r="Q32" i="92"/>
  <c r="P32" i="92"/>
  <c r="O32" i="92"/>
  <c r="N32" i="92"/>
  <c r="M32" i="92"/>
  <c r="L32" i="92"/>
  <c r="K32" i="92"/>
  <c r="J32" i="92"/>
  <c r="I32" i="92"/>
  <c r="H32" i="92"/>
  <c r="G32" i="92"/>
  <c r="F32" i="92" s="1"/>
  <c r="AD31" i="92"/>
  <c r="AC31" i="92"/>
  <c r="AA31" i="92"/>
  <c r="AB31" i="92" s="1"/>
  <c r="X31" i="92"/>
  <c r="Y31" i="92" s="1"/>
  <c r="Z31" i="92" s="1"/>
  <c r="W31" i="92"/>
  <c r="V31" i="92"/>
  <c r="T31" i="92"/>
  <c r="U31" i="92" s="1"/>
  <c r="S31" i="92"/>
  <c r="R31" i="92"/>
  <c r="Q31" i="92"/>
  <c r="P31" i="92"/>
  <c r="O31" i="92"/>
  <c r="N31" i="92"/>
  <c r="M31" i="92"/>
  <c r="L31" i="92"/>
  <c r="K31" i="92"/>
  <c r="J31" i="92"/>
  <c r="I31" i="92"/>
  <c r="H31" i="92"/>
  <c r="G31" i="92"/>
  <c r="F31" i="92" s="1"/>
  <c r="AD30" i="92"/>
  <c r="AC30" i="92"/>
  <c r="AA30" i="92"/>
  <c r="AB30" i="92" s="1"/>
  <c r="X30" i="92"/>
  <c r="Y30" i="92" s="1"/>
  <c r="Z30" i="92" s="1"/>
  <c r="W30" i="92"/>
  <c r="V30" i="92"/>
  <c r="T30" i="92"/>
  <c r="U30" i="92" s="1"/>
  <c r="S30" i="92"/>
  <c r="R30" i="92"/>
  <c r="Q30" i="92"/>
  <c r="P30" i="92"/>
  <c r="O30" i="92"/>
  <c r="N30" i="92"/>
  <c r="M30" i="92"/>
  <c r="L30" i="92"/>
  <c r="K30" i="92"/>
  <c r="J30" i="92"/>
  <c r="I30" i="92"/>
  <c r="H30" i="92"/>
  <c r="G30" i="92"/>
  <c r="F30" i="92" s="1"/>
  <c r="AD29" i="92"/>
  <c r="AC29" i="92"/>
  <c r="AA29" i="92"/>
  <c r="AB29" i="92" s="1"/>
  <c r="X29" i="92"/>
  <c r="Y29" i="92" s="1"/>
  <c r="Z29" i="92" s="1"/>
  <c r="W29" i="92"/>
  <c r="V29" i="92"/>
  <c r="T29" i="92"/>
  <c r="U29" i="92" s="1"/>
  <c r="S29" i="92"/>
  <c r="R29" i="92"/>
  <c r="Q29" i="92"/>
  <c r="P29" i="92"/>
  <c r="O29" i="92"/>
  <c r="N29" i="92"/>
  <c r="M29" i="92"/>
  <c r="L29" i="92"/>
  <c r="K29" i="92"/>
  <c r="J29" i="92"/>
  <c r="I29" i="92"/>
  <c r="H29" i="92"/>
  <c r="G29" i="92"/>
  <c r="F29" i="92" s="1"/>
  <c r="AD28" i="92"/>
  <c r="AC28" i="92"/>
  <c r="AA28" i="92"/>
  <c r="AB28" i="92" s="1"/>
  <c r="X28" i="92"/>
  <c r="Y28" i="92" s="1"/>
  <c r="Z28" i="92" s="1"/>
  <c r="W28" i="92"/>
  <c r="V28" i="92"/>
  <c r="T28" i="92"/>
  <c r="U28" i="92" s="1"/>
  <c r="S28" i="92"/>
  <c r="R28" i="92"/>
  <c r="Q28" i="92"/>
  <c r="P28" i="92"/>
  <c r="O28" i="92"/>
  <c r="N28" i="92"/>
  <c r="M28" i="92"/>
  <c r="L28" i="92"/>
  <c r="K28" i="92"/>
  <c r="J28" i="92"/>
  <c r="I28" i="92"/>
  <c r="H28" i="92"/>
  <c r="G28" i="92"/>
  <c r="F28" i="92" s="1"/>
  <c r="AD27" i="92"/>
  <c r="AC27" i="92"/>
  <c r="AA27" i="92"/>
  <c r="AB27" i="92" s="1"/>
  <c r="X27" i="92"/>
  <c r="Y27" i="92" s="1"/>
  <c r="Z27" i="92" s="1"/>
  <c r="W27" i="92"/>
  <c r="V27" i="92"/>
  <c r="T27" i="92"/>
  <c r="U27" i="92" s="1"/>
  <c r="S27" i="92"/>
  <c r="R27" i="92"/>
  <c r="Q27" i="92"/>
  <c r="P27" i="92"/>
  <c r="O27" i="92"/>
  <c r="N27" i="92"/>
  <c r="M27" i="92"/>
  <c r="L27" i="92"/>
  <c r="K27" i="92"/>
  <c r="J27" i="92"/>
  <c r="I27" i="92"/>
  <c r="H27" i="92"/>
  <c r="G27" i="92"/>
  <c r="F27" i="92" s="1"/>
  <c r="AD26" i="92"/>
  <c r="AC26" i="92"/>
  <c r="AA26" i="92"/>
  <c r="AB26" i="92" s="1"/>
  <c r="X26" i="92"/>
  <c r="Y26" i="92" s="1"/>
  <c r="Z26" i="92" s="1"/>
  <c r="W26" i="92"/>
  <c r="V26" i="92"/>
  <c r="T26" i="92"/>
  <c r="U26" i="92" s="1"/>
  <c r="S26" i="92"/>
  <c r="R26" i="92"/>
  <c r="Q26" i="92"/>
  <c r="P26" i="92"/>
  <c r="O26" i="92"/>
  <c r="N26" i="92"/>
  <c r="M26" i="92"/>
  <c r="L26" i="92"/>
  <c r="K26" i="92"/>
  <c r="J26" i="92"/>
  <c r="I26" i="92"/>
  <c r="H26" i="92"/>
  <c r="G26" i="92"/>
  <c r="F26" i="92" s="1"/>
  <c r="AA19" i="92"/>
  <c r="AB19" i="92" s="1"/>
  <c r="X19" i="92"/>
  <c r="Y19" i="92" s="1"/>
  <c r="Z19" i="92" s="1"/>
  <c r="W19" i="92"/>
  <c r="V19" i="92"/>
  <c r="P19" i="92"/>
  <c r="O19" i="92"/>
  <c r="N19" i="92"/>
  <c r="M19" i="92"/>
  <c r="L19" i="92"/>
  <c r="K19" i="92"/>
  <c r="J19" i="92"/>
  <c r="I19" i="92"/>
  <c r="H19" i="92"/>
  <c r="AA10" i="92"/>
  <c r="AB10" i="92" s="1"/>
  <c r="X10" i="92"/>
  <c r="W10" i="92"/>
  <c r="V10" i="92"/>
  <c r="P10" i="92"/>
  <c r="O10" i="92"/>
  <c r="N10" i="92"/>
  <c r="M10" i="92"/>
  <c r="L10" i="92"/>
  <c r="K10" i="92"/>
  <c r="J10" i="92"/>
  <c r="I10" i="92"/>
  <c r="H10" i="92"/>
  <c r="AA21" i="92"/>
  <c r="AB21" i="92" s="1"/>
  <c r="X21" i="92"/>
  <c r="W21" i="92"/>
  <c r="V21" i="92"/>
  <c r="P21" i="92"/>
  <c r="O21" i="92"/>
  <c r="N21" i="92"/>
  <c r="M21" i="92"/>
  <c r="L21" i="92"/>
  <c r="K21" i="92"/>
  <c r="J21" i="92"/>
  <c r="I21" i="92"/>
  <c r="H21" i="92"/>
  <c r="AA23" i="92"/>
  <c r="AB23" i="92" s="1"/>
  <c r="X23" i="92"/>
  <c r="W23" i="92"/>
  <c r="V23" i="92"/>
  <c r="P23" i="92"/>
  <c r="O23" i="92"/>
  <c r="N23" i="92"/>
  <c r="M23" i="92"/>
  <c r="L23" i="92"/>
  <c r="K23" i="92"/>
  <c r="J23" i="92"/>
  <c r="I23" i="92"/>
  <c r="H23" i="92"/>
  <c r="AA15" i="92"/>
  <c r="AB15" i="92" s="1"/>
  <c r="X15" i="92"/>
  <c r="W15" i="92"/>
  <c r="V15" i="92"/>
  <c r="P15" i="92"/>
  <c r="O15" i="92"/>
  <c r="N15" i="92"/>
  <c r="M15" i="92"/>
  <c r="L15" i="92"/>
  <c r="K15" i="92"/>
  <c r="J15" i="92"/>
  <c r="I15" i="92"/>
  <c r="H15" i="92"/>
  <c r="AA25" i="92"/>
  <c r="AB25" i="92" s="1"/>
  <c r="X25" i="92"/>
  <c r="W25" i="92"/>
  <c r="V25" i="92"/>
  <c r="P25" i="92"/>
  <c r="O25" i="92"/>
  <c r="N25" i="92"/>
  <c r="M25" i="92"/>
  <c r="L25" i="92"/>
  <c r="K25" i="92"/>
  <c r="J25" i="92"/>
  <c r="I25" i="92"/>
  <c r="H25" i="92"/>
  <c r="AA12" i="92"/>
  <c r="AB12" i="92" s="1"/>
  <c r="X12" i="92"/>
  <c r="W12" i="92"/>
  <c r="V12" i="92"/>
  <c r="P12" i="92"/>
  <c r="O12" i="92"/>
  <c r="N12" i="92"/>
  <c r="M12" i="92"/>
  <c r="L12" i="92"/>
  <c r="K12" i="92"/>
  <c r="J12" i="92"/>
  <c r="I12" i="92"/>
  <c r="H12" i="92"/>
  <c r="AA20" i="92"/>
  <c r="AB20" i="92" s="1"/>
  <c r="X20" i="92"/>
  <c r="W20" i="92"/>
  <c r="V20" i="92"/>
  <c r="P20" i="92"/>
  <c r="O20" i="92"/>
  <c r="N20" i="92"/>
  <c r="M20" i="92"/>
  <c r="L20" i="92"/>
  <c r="K20" i="92"/>
  <c r="J20" i="92"/>
  <c r="I20" i="92"/>
  <c r="H20" i="92"/>
  <c r="AA16" i="92"/>
  <c r="AB16" i="92" s="1"/>
  <c r="X16" i="92"/>
  <c r="W16" i="92"/>
  <c r="V16" i="92"/>
  <c r="P16" i="92"/>
  <c r="O16" i="92"/>
  <c r="N16" i="92"/>
  <c r="M16" i="92"/>
  <c r="L16" i="92"/>
  <c r="K16" i="92"/>
  <c r="J16" i="92"/>
  <c r="I16" i="92"/>
  <c r="H16" i="92"/>
  <c r="AA22" i="92"/>
  <c r="AB22" i="92" s="1"/>
  <c r="X22" i="92"/>
  <c r="W22" i="92"/>
  <c r="V22" i="92"/>
  <c r="P22" i="92"/>
  <c r="O22" i="92"/>
  <c r="N22" i="92"/>
  <c r="M22" i="92"/>
  <c r="L22" i="92"/>
  <c r="K22" i="92"/>
  <c r="J22" i="92"/>
  <c r="I22" i="92"/>
  <c r="H22" i="92"/>
  <c r="AA8" i="92"/>
  <c r="AB8" i="92" s="1"/>
  <c r="X8" i="92"/>
  <c r="W8" i="92"/>
  <c r="V8" i="92"/>
  <c r="P8" i="92"/>
  <c r="O8" i="92"/>
  <c r="N8" i="92"/>
  <c r="M8" i="92"/>
  <c r="L8" i="92"/>
  <c r="K8" i="92"/>
  <c r="J8" i="92"/>
  <c r="I8" i="92"/>
  <c r="H8" i="92"/>
  <c r="AA7" i="92"/>
  <c r="AB7" i="92" s="1"/>
  <c r="X7" i="92"/>
  <c r="W7" i="92"/>
  <c r="V7" i="92"/>
  <c r="P7" i="92"/>
  <c r="O7" i="92"/>
  <c r="N7" i="92"/>
  <c r="M7" i="92"/>
  <c r="L7" i="92"/>
  <c r="K7" i="92"/>
  <c r="J7" i="92"/>
  <c r="I7" i="92"/>
  <c r="H7" i="92"/>
  <c r="AA24" i="92"/>
  <c r="AB24" i="92" s="1"/>
  <c r="X24" i="92"/>
  <c r="W24" i="92"/>
  <c r="V24" i="92"/>
  <c r="P24" i="92"/>
  <c r="O24" i="92"/>
  <c r="N24" i="92"/>
  <c r="M24" i="92"/>
  <c r="L24" i="92"/>
  <c r="K24" i="92"/>
  <c r="J24" i="92"/>
  <c r="I24" i="92"/>
  <c r="H24" i="92"/>
  <c r="AA14" i="92"/>
  <c r="AB14" i="92" s="1"/>
  <c r="X14" i="92"/>
  <c r="Y14" i="92" s="1"/>
  <c r="Z14" i="92" s="1"/>
  <c r="W14" i="92"/>
  <c r="V14" i="92"/>
  <c r="P14" i="92"/>
  <c r="O14" i="92"/>
  <c r="N14" i="92"/>
  <c r="M14" i="92"/>
  <c r="L14" i="92"/>
  <c r="K14" i="92"/>
  <c r="J14" i="92"/>
  <c r="I14" i="92"/>
  <c r="H14" i="92"/>
  <c r="AA11" i="92"/>
  <c r="AB11" i="92" s="1"/>
  <c r="X11" i="92"/>
  <c r="W11" i="92"/>
  <c r="V11" i="92"/>
  <c r="P11" i="92"/>
  <c r="O11" i="92"/>
  <c r="N11" i="92"/>
  <c r="M11" i="92"/>
  <c r="L11" i="92"/>
  <c r="K11" i="92"/>
  <c r="J11" i="92"/>
  <c r="I11" i="92"/>
  <c r="H11" i="92"/>
  <c r="AA17" i="92"/>
  <c r="AB17" i="92" s="1"/>
  <c r="X17" i="92"/>
  <c r="W17" i="92"/>
  <c r="V17" i="92"/>
  <c r="P17" i="92"/>
  <c r="O17" i="92"/>
  <c r="N17" i="92"/>
  <c r="M17" i="92"/>
  <c r="L17" i="92"/>
  <c r="K17" i="92"/>
  <c r="J17" i="92"/>
  <c r="I17" i="92"/>
  <c r="H17" i="92"/>
  <c r="AA18" i="92"/>
  <c r="AB18" i="92" s="1"/>
  <c r="X18" i="92"/>
  <c r="W18" i="92"/>
  <c r="V18" i="92"/>
  <c r="P18" i="92"/>
  <c r="O18" i="92"/>
  <c r="N18" i="92"/>
  <c r="M18" i="92"/>
  <c r="L18" i="92"/>
  <c r="K18" i="92"/>
  <c r="J18" i="92"/>
  <c r="I18" i="92"/>
  <c r="H18" i="92"/>
  <c r="AA9" i="92"/>
  <c r="AB9" i="92" s="1"/>
  <c r="X9" i="92"/>
  <c r="W9" i="92"/>
  <c r="V9" i="92"/>
  <c r="P9" i="92"/>
  <c r="O9" i="92"/>
  <c r="N9" i="92"/>
  <c r="M9" i="92"/>
  <c r="L9" i="92"/>
  <c r="K9" i="92"/>
  <c r="J9" i="92"/>
  <c r="I9" i="92"/>
  <c r="H9" i="92"/>
  <c r="AA13" i="92"/>
  <c r="AB13" i="92" s="1"/>
  <c r="X13" i="92"/>
  <c r="W13" i="92"/>
  <c r="V13" i="92"/>
  <c r="P13" i="92"/>
  <c r="O13" i="92"/>
  <c r="N13" i="92"/>
  <c r="M13" i="92"/>
  <c r="L13" i="92"/>
  <c r="K13" i="92"/>
  <c r="J13" i="92"/>
  <c r="I13" i="92"/>
  <c r="H13" i="92"/>
  <c r="AD46" i="91"/>
  <c r="AC46" i="91"/>
  <c r="AA46" i="91"/>
  <c r="AB46" i="91" s="1"/>
  <c r="X46" i="91"/>
  <c r="Y46" i="91" s="1"/>
  <c r="Z46" i="91" s="1"/>
  <c r="W46" i="91"/>
  <c r="V46" i="91"/>
  <c r="T46" i="91"/>
  <c r="U46" i="91" s="1"/>
  <c r="S46" i="91"/>
  <c r="R46" i="91"/>
  <c r="Q46" i="91"/>
  <c r="P46" i="91"/>
  <c r="O46" i="91"/>
  <c r="N46" i="91"/>
  <c r="M46" i="91"/>
  <c r="L46" i="91"/>
  <c r="K46" i="91"/>
  <c r="J46" i="91"/>
  <c r="I46" i="91"/>
  <c r="H46" i="91"/>
  <c r="G46" i="91"/>
  <c r="F46" i="91" s="1"/>
  <c r="AD45" i="91"/>
  <c r="AC45" i="91"/>
  <c r="AA45" i="91"/>
  <c r="AB45" i="91" s="1"/>
  <c r="X45" i="91"/>
  <c r="Y45" i="91" s="1"/>
  <c r="Z45" i="91" s="1"/>
  <c r="W45" i="91"/>
  <c r="V45" i="91"/>
  <c r="T45" i="91"/>
  <c r="U45" i="91" s="1"/>
  <c r="S45" i="91"/>
  <c r="R45" i="91"/>
  <c r="Q45" i="91"/>
  <c r="P45" i="91"/>
  <c r="O45" i="91"/>
  <c r="N45" i="91"/>
  <c r="M45" i="91"/>
  <c r="L45" i="91"/>
  <c r="K45" i="91"/>
  <c r="J45" i="91"/>
  <c r="I45" i="91"/>
  <c r="H45" i="91"/>
  <c r="G45" i="91"/>
  <c r="F45" i="91" s="1"/>
  <c r="AD44" i="91"/>
  <c r="AC44" i="91"/>
  <c r="AA44" i="91"/>
  <c r="AB44" i="91" s="1"/>
  <c r="X44" i="91"/>
  <c r="Y44" i="91" s="1"/>
  <c r="Z44" i="91" s="1"/>
  <c r="W44" i="91"/>
  <c r="V44" i="91"/>
  <c r="T44" i="91"/>
  <c r="U44" i="91" s="1"/>
  <c r="S44" i="91"/>
  <c r="R44" i="91"/>
  <c r="Q44" i="91"/>
  <c r="P44" i="91"/>
  <c r="O44" i="91"/>
  <c r="N44" i="91"/>
  <c r="M44" i="91"/>
  <c r="L44" i="91"/>
  <c r="K44" i="91"/>
  <c r="J44" i="91"/>
  <c r="I44" i="91"/>
  <c r="H44" i="91"/>
  <c r="G44" i="91"/>
  <c r="F44" i="91" s="1"/>
  <c r="AD43" i="91"/>
  <c r="AC43" i="91"/>
  <c r="AA43" i="91"/>
  <c r="AB43" i="91" s="1"/>
  <c r="X43" i="91"/>
  <c r="Y43" i="91" s="1"/>
  <c r="Z43" i="91" s="1"/>
  <c r="W43" i="91"/>
  <c r="V43" i="91"/>
  <c r="T43" i="91"/>
  <c r="U43" i="91" s="1"/>
  <c r="S43" i="91"/>
  <c r="R43" i="91"/>
  <c r="Q43" i="91"/>
  <c r="P43" i="91"/>
  <c r="O43" i="91"/>
  <c r="N43" i="91"/>
  <c r="M43" i="91"/>
  <c r="L43" i="91"/>
  <c r="K43" i="91"/>
  <c r="J43" i="91"/>
  <c r="I43" i="91"/>
  <c r="H43" i="91"/>
  <c r="G43" i="91"/>
  <c r="F43" i="91" s="1"/>
  <c r="AD42" i="91"/>
  <c r="AC42" i="91"/>
  <c r="AA42" i="91"/>
  <c r="AB42" i="91" s="1"/>
  <c r="X42" i="91"/>
  <c r="Y42" i="91" s="1"/>
  <c r="Z42" i="91" s="1"/>
  <c r="W42" i="91"/>
  <c r="V42" i="91"/>
  <c r="T42" i="91"/>
  <c r="U42" i="91" s="1"/>
  <c r="S42" i="91"/>
  <c r="R42" i="91"/>
  <c r="Q42" i="91"/>
  <c r="P42" i="91"/>
  <c r="O42" i="91"/>
  <c r="N42" i="91"/>
  <c r="M42" i="91"/>
  <c r="L42" i="91"/>
  <c r="K42" i="91"/>
  <c r="J42" i="91"/>
  <c r="I42" i="91"/>
  <c r="H42" i="91"/>
  <c r="G42" i="91"/>
  <c r="F42" i="91" s="1"/>
  <c r="AD41" i="91"/>
  <c r="AC41" i="91"/>
  <c r="AA41" i="91"/>
  <c r="AB41" i="91" s="1"/>
  <c r="X41" i="91"/>
  <c r="Y41" i="91" s="1"/>
  <c r="Z41" i="91" s="1"/>
  <c r="W41" i="91"/>
  <c r="V41" i="91"/>
  <c r="T41" i="91"/>
  <c r="U41" i="91" s="1"/>
  <c r="S41" i="91"/>
  <c r="R41" i="91"/>
  <c r="Q41" i="91"/>
  <c r="P41" i="91"/>
  <c r="O41" i="91"/>
  <c r="N41" i="91"/>
  <c r="M41" i="91"/>
  <c r="L41" i="91"/>
  <c r="K41" i="91"/>
  <c r="J41" i="91"/>
  <c r="I41" i="91"/>
  <c r="H41" i="91"/>
  <c r="G41" i="91"/>
  <c r="F41" i="91" s="1"/>
  <c r="AD40" i="91"/>
  <c r="AC40" i="91"/>
  <c r="AA40" i="91"/>
  <c r="AB40" i="91" s="1"/>
  <c r="X40" i="91"/>
  <c r="Y40" i="91" s="1"/>
  <c r="Z40" i="91" s="1"/>
  <c r="W40" i="91"/>
  <c r="V40" i="91"/>
  <c r="T40" i="91"/>
  <c r="U40" i="91" s="1"/>
  <c r="S40" i="91"/>
  <c r="R40" i="91"/>
  <c r="Q40" i="91"/>
  <c r="P40" i="91"/>
  <c r="O40" i="91"/>
  <c r="N40" i="91"/>
  <c r="M40" i="91"/>
  <c r="L40" i="91"/>
  <c r="K40" i="91"/>
  <c r="J40" i="91"/>
  <c r="I40" i="91"/>
  <c r="H40" i="91"/>
  <c r="G40" i="91"/>
  <c r="F40" i="91" s="1"/>
  <c r="AD39" i="91"/>
  <c r="AC39" i="91"/>
  <c r="AA39" i="91"/>
  <c r="AB39" i="91" s="1"/>
  <c r="X39" i="91"/>
  <c r="Y39" i="91" s="1"/>
  <c r="Z39" i="91" s="1"/>
  <c r="W39" i="91"/>
  <c r="V39" i="91"/>
  <c r="T39" i="91"/>
  <c r="U39" i="91" s="1"/>
  <c r="S39" i="91"/>
  <c r="R39" i="91"/>
  <c r="Q39" i="91"/>
  <c r="P39" i="91"/>
  <c r="O39" i="91"/>
  <c r="N39" i="91"/>
  <c r="M39" i="91"/>
  <c r="L39" i="91"/>
  <c r="K39" i="91"/>
  <c r="J39" i="91"/>
  <c r="I39" i="91"/>
  <c r="H39" i="91"/>
  <c r="G39" i="91"/>
  <c r="F39" i="91" s="1"/>
  <c r="AD38" i="91"/>
  <c r="AC38" i="91"/>
  <c r="AA38" i="91"/>
  <c r="AB38" i="91" s="1"/>
  <c r="X38" i="91"/>
  <c r="Y38" i="91" s="1"/>
  <c r="Z38" i="91" s="1"/>
  <c r="W38" i="91"/>
  <c r="V38" i="91"/>
  <c r="T38" i="91"/>
  <c r="U38" i="91" s="1"/>
  <c r="S38" i="91"/>
  <c r="R38" i="91"/>
  <c r="Q38" i="91"/>
  <c r="P38" i="91"/>
  <c r="O38" i="91"/>
  <c r="N38" i="91"/>
  <c r="M38" i="91"/>
  <c r="L38" i="91"/>
  <c r="K38" i="91"/>
  <c r="J38" i="91"/>
  <c r="I38" i="91"/>
  <c r="H38" i="91"/>
  <c r="G38" i="91"/>
  <c r="F38" i="91" s="1"/>
  <c r="AD37" i="91"/>
  <c r="AC37" i="91"/>
  <c r="AA37" i="91"/>
  <c r="AB37" i="91" s="1"/>
  <c r="X37" i="91"/>
  <c r="Y37" i="91" s="1"/>
  <c r="Z37" i="91" s="1"/>
  <c r="W37" i="91"/>
  <c r="V37" i="91"/>
  <c r="T37" i="91"/>
  <c r="U37" i="91" s="1"/>
  <c r="S37" i="91"/>
  <c r="R37" i="91"/>
  <c r="Q37" i="91"/>
  <c r="P37" i="91"/>
  <c r="O37" i="91"/>
  <c r="N37" i="91"/>
  <c r="M37" i="91"/>
  <c r="L37" i="91"/>
  <c r="K37" i="91"/>
  <c r="J37" i="91"/>
  <c r="I37" i="91"/>
  <c r="H37" i="91"/>
  <c r="G37" i="91"/>
  <c r="F37" i="91" s="1"/>
  <c r="AD36" i="91"/>
  <c r="AC36" i="91"/>
  <c r="AA36" i="91"/>
  <c r="AB36" i="91" s="1"/>
  <c r="X36" i="91"/>
  <c r="Y36" i="91" s="1"/>
  <c r="Z36" i="91" s="1"/>
  <c r="W36" i="91"/>
  <c r="V36" i="91"/>
  <c r="T36" i="91"/>
  <c r="U36" i="91" s="1"/>
  <c r="S36" i="91"/>
  <c r="R36" i="91"/>
  <c r="Q36" i="91"/>
  <c r="P36" i="91"/>
  <c r="O36" i="91"/>
  <c r="N36" i="91"/>
  <c r="M36" i="91"/>
  <c r="L36" i="91"/>
  <c r="K36" i="91"/>
  <c r="J36" i="91"/>
  <c r="I36" i="91"/>
  <c r="H36" i="91"/>
  <c r="G36" i="91"/>
  <c r="F36" i="91" s="1"/>
  <c r="AD35" i="91"/>
  <c r="AC35" i="91"/>
  <c r="AA35" i="91"/>
  <c r="AB35" i="91" s="1"/>
  <c r="X35" i="91"/>
  <c r="Y35" i="91" s="1"/>
  <c r="Z35" i="91" s="1"/>
  <c r="W35" i="91"/>
  <c r="V35" i="91"/>
  <c r="T35" i="91"/>
  <c r="U35" i="91" s="1"/>
  <c r="S35" i="91"/>
  <c r="R35" i="91"/>
  <c r="Q35" i="91"/>
  <c r="P35" i="91"/>
  <c r="O35" i="91"/>
  <c r="N35" i="91"/>
  <c r="M35" i="91"/>
  <c r="L35" i="91"/>
  <c r="K35" i="91"/>
  <c r="J35" i="91"/>
  <c r="I35" i="91"/>
  <c r="H35" i="91"/>
  <c r="G35" i="91"/>
  <c r="F35" i="91" s="1"/>
  <c r="AD34" i="91"/>
  <c r="AC34" i="91"/>
  <c r="AA34" i="91"/>
  <c r="AB34" i="91" s="1"/>
  <c r="X34" i="91"/>
  <c r="Y34" i="91" s="1"/>
  <c r="Z34" i="91" s="1"/>
  <c r="W34" i="91"/>
  <c r="V34" i="91"/>
  <c r="T34" i="91"/>
  <c r="U34" i="91" s="1"/>
  <c r="S34" i="91"/>
  <c r="R34" i="91"/>
  <c r="Q34" i="91"/>
  <c r="P34" i="91"/>
  <c r="O34" i="91"/>
  <c r="N34" i="91"/>
  <c r="M34" i="91"/>
  <c r="L34" i="91"/>
  <c r="K34" i="91"/>
  <c r="J34" i="91"/>
  <c r="I34" i="91"/>
  <c r="H34" i="91"/>
  <c r="G34" i="91"/>
  <c r="F34" i="91" s="1"/>
  <c r="AD33" i="91"/>
  <c r="AC33" i="91"/>
  <c r="AA33" i="91"/>
  <c r="AB33" i="91" s="1"/>
  <c r="X33" i="91"/>
  <c r="Y33" i="91" s="1"/>
  <c r="Z33" i="91" s="1"/>
  <c r="W33" i="91"/>
  <c r="V33" i="91"/>
  <c r="T33" i="91"/>
  <c r="U33" i="91" s="1"/>
  <c r="S33" i="91"/>
  <c r="R33" i="91"/>
  <c r="Q33" i="91"/>
  <c r="P33" i="91"/>
  <c r="O33" i="91"/>
  <c r="N33" i="91"/>
  <c r="M33" i="91"/>
  <c r="L33" i="91"/>
  <c r="K33" i="91"/>
  <c r="J33" i="91"/>
  <c r="I33" i="91"/>
  <c r="H33" i="91"/>
  <c r="G33" i="91"/>
  <c r="F33" i="91" s="1"/>
  <c r="AD32" i="91"/>
  <c r="AC32" i="91"/>
  <c r="AA32" i="91"/>
  <c r="AB32" i="91" s="1"/>
  <c r="X32" i="91"/>
  <c r="Y32" i="91" s="1"/>
  <c r="Z32" i="91" s="1"/>
  <c r="W32" i="91"/>
  <c r="V32" i="91"/>
  <c r="T32" i="91"/>
  <c r="U32" i="91" s="1"/>
  <c r="S32" i="91"/>
  <c r="R32" i="91"/>
  <c r="Q32" i="91"/>
  <c r="P32" i="91"/>
  <c r="O32" i="91"/>
  <c r="N32" i="91"/>
  <c r="M32" i="91"/>
  <c r="L32" i="91"/>
  <c r="K32" i="91"/>
  <c r="J32" i="91"/>
  <c r="I32" i="91"/>
  <c r="H32" i="91"/>
  <c r="G32" i="91"/>
  <c r="F32" i="91" s="1"/>
  <c r="AD31" i="91"/>
  <c r="AC31" i="91"/>
  <c r="AA31" i="91"/>
  <c r="AB31" i="91" s="1"/>
  <c r="X31" i="91"/>
  <c r="Y31" i="91" s="1"/>
  <c r="Z31" i="91" s="1"/>
  <c r="W31" i="91"/>
  <c r="V31" i="91"/>
  <c r="T31" i="91"/>
  <c r="U31" i="91" s="1"/>
  <c r="S31" i="91"/>
  <c r="R31" i="91"/>
  <c r="Q31" i="91"/>
  <c r="P31" i="91"/>
  <c r="O31" i="91"/>
  <c r="N31" i="91"/>
  <c r="M31" i="91"/>
  <c r="L31" i="91"/>
  <c r="K31" i="91"/>
  <c r="J31" i="91"/>
  <c r="I31" i="91"/>
  <c r="H31" i="91"/>
  <c r="G31" i="91"/>
  <c r="F31" i="91" s="1"/>
  <c r="AD30" i="91"/>
  <c r="AC30" i="91"/>
  <c r="AA30" i="91"/>
  <c r="AB30" i="91" s="1"/>
  <c r="X30" i="91"/>
  <c r="Y30" i="91" s="1"/>
  <c r="Z30" i="91" s="1"/>
  <c r="W30" i="91"/>
  <c r="V30" i="91"/>
  <c r="T30" i="91"/>
  <c r="U30" i="91" s="1"/>
  <c r="S30" i="91"/>
  <c r="R30" i="91"/>
  <c r="Q30" i="91"/>
  <c r="P30" i="91"/>
  <c r="O30" i="91"/>
  <c r="N30" i="91"/>
  <c r="M30" i="91"/>
  <c r="L30" i="91"/>
  <c r="K30" i="91"/>
  <c r="J30" i="91"/>
  <c r="I30" i="91"/>
  <c r="H30" i="91"/>
  <c r="G30" i="91"/>
  <c r="F30" i="91" s="1"/>
  <c r="AD29" i="91"/>
  <c r="AC29" i="91"/>
  <c r="AA29" i="91"/>
  <c r="AB29" i="91" s="1"/>
  <c r="X29" i="91"/>
  <c r="Y29" i="91" s="1"/>
  <c r="Z29" i="91" s="1"/>
  <c r="W29" i="91"/>
  <c r="V29" i="91"/>
  <c r="T29" i="91"/>
  <c r="U29" i="91" s="1"/>
  <c r="S29" i="91"/>
  <c r="R29" i="91"/>
  <c r="Q29" i="91"/>
  <c r="P29" i="91"/>
  <c r="O29" i="91"/>
  <c r="N29" i="91"/>
  <c r="M29" i="91"/>
  <c r="L29" i="91"/>
  <c r="K29" i="91"/>
  <c r="J29" i="91"/>
  <c r="I29" i="91"/>
  <c r="H29" i="91"/>
  <c r="G29" i="91"/>
  <c r="F29" i="91" s="1"/>
  <c r="AD28" i="91"/>
  <c r="AC28" i="91"/>
  <c r="AA28" i="91"/>
  <c r="AB28" i="91" s="1"/>
  <c r="X28" i="91"/>
  <c r="Y28" i="91" s="1"/>
  <c r="Z28" i="91" s="1"/>
  <c r="W28" i="91"/>
  <c r="V28" i="91"/>
  <c r="T28" i="91"/>
  <c r="U28" i="91" s="1"/>
  <c r="S28" i="91"/>
  <c r="R28" i="91"/>
  <c r="Q28" i="91"/>
  <c r="P28" i="91"/>
  <c r="O28" i="91"/>
  <c r="N28" i="91"/>
  <c r="M28" i="91"/>
  <c r="L28" i="91"/>
  <c r="K28" i="91"/>
  <c r="J28" i="91"/>
  <c r="I28" i="91"/>
  <c r="H28" i="91"/>
  <c r="G28" i="91"/>
  <c r="F28" i="91" s="1"/>
  <c r="AD27" i="91"/>
  <c r="AC27" i="91"/>
  <c r="AA27" i="91"/>
  <c r="AB27" i="91" s="1"/>
  <c r="X27" i="91"/>
  <c r="Y27" i="91" s="1"/>
  <c r="Z27" i="91" s="1"/>
  <c r="W27" i="91"/>
  <c r="V27" i="91"/>
  <c r="T27" i="91"/>
  <c r="U27" i="91" s="1"/>
  <c r="S27" i="91"/>
  <c r="R27" i="91"/>
  <c r="Q27" i="91"/>
  <c r="P27" i="91"/>
  <c r="O27" i="91"/>
  <c r="N27" i="91"/>
  <c r="M27" i="91"/>
  <c r="L27" i="91"/>
  <c r="K27" i="91"/>
  <c r="J27" i="91"/>
  <c r="I27" i="91"/>
  <c r="H27" i="91"/>
  <c r="G27" i="91"/>
  <c r="F27" i="91" s="1"/>
  <c r="AD26" i="91"/>
  <c r="AC26" i="91"/>
  <c r="AA26" i="91"/>
  <c r="AB26" i="91" s="1"/>
  <c r="X26" i="91"/>
  <c r="Y26" i="91" s="1"/>
  <c r="Z26" i="91" s="1"/>
  <c r="W26" i="91"/>
  <c r="V26" i="91"/>
  <c r="T26" i="91"/>
  <c r="U26" i="91" s="1"/>
  <c r="S26" i="91"/>
  <c r="R26" i="91"/>
  <c r="Q26" i="91"/>
  <c r="P26" i="91"/>
  <c r="O26" i="91"/>
  <c r="N26" i="91"/>
  <c r="M26" i="91"/>
  <c r="L26" i="91"/>
  <c r="K26" i="91"/>
  <c r="J26" i="91"/>
  <c r="I26" i="91"/>
  <c r="H26" i="91"/>
  <c r="G26" i="91"/>
  <c r="F26" i="91" s="1"/>
  <c r="AD25" i="91"/>
  <c r="AC25" i="91"/>
  <c r="AA25" i="91"/>
  <c r="AB25" i="91" s="1"/>
  <c r="X25" i="91"/>
  <c r="Y25" i="91" s="1"/>
  <c r="Z25" i="91" s="1"/>
  <c r="W25" i="91"/>
  <c r="V25" i="91"/>
  <c r="T25" i="91"/>
  <c r="U25" i="91" s="1"/>
  <c r="S25" i="91"/>
  <c r="R25" i="91"/>
  <c r="Q25" i="91"/>
  <c r="P25" i="91"/>
  <c r="O25" i="91"/>
  <c r="N25" i="91"/>
  <c r="M25" i="91"/>
  <c r="L25" i="91"/>
  <c r="K25" i="91"/>
  <c r="J25" i="91"/>
  <c r="I25" i="91"/>
  <c r="H25" i="91"/>
  <c r="G25" i="91"/>
  <c r="F25" i="91" s="1"/>
  <c r="AD24" i="91"/>
  <c r="AC24" i="91"/>
  <c r="AA24" i="91"/>
  <c r="AB24" i="91" s="1"/>
  <c r="X24" i="91"/>
  <c r="Y24" i="91" s="1"/>
  <c r="Z24" i="91" s="1"/>
  <c r="W24" i="91"/>
  <c r="V24" i="91"/>
  <c r="T24" i="91"/>
  <c r="U24" i="91" s="1"/>
  <c r="S24" i="91"/>
  <c r="R24" i="91"/>
  <c r="Q24" i="91"/>
  <c r="P24" i="91"/>
  <c r="O24" i="91"/>
  <c r="N24" i="91"/>
  <c r="M24" i="91"/>
  <c r="L24" i="91"/>
  <c r="K24" i="91"/>
  <c r="J24" i="91"/>
  <c r="I24" i="91"/>
  <c r="H24" i="91"/>
  <c r="G24" i="91"/>
  <c r="F24" i="91" s="1"/>
  <c r="AD23" i="91"/>
  <c r="AC23" i="91"/>
  <c r="AA23" i="91"/>
  <c r="AB23" i="91" s="1"/>
  <c r="X23" i="91"/>
  <c r="Y23" i="91" s="1"/>
  <c r="Z23" i="91" s="1"/>
  <c r="W23" i="91"/>
  <c r="V23" i="91"/>
  <c r="T23" i="91"/>
  <c r="U23" i="91" s="1"/>
  <c r="S23" i="91"/>
  <c r="R23" i="91"/>
  <c r="Q23" i="91"/>
  <c r="P23" i="91"/>
  <c r="O23" i="91"/>
  <c r="N23" i="91"/>
  <c r="M23" i="91"/>
  <c r="L23" i="91"/>
  <c r="K23" i="91"/>
  <c r="J23" i="91"/>
  <c r="I23" i="91"/>
  <c r="H23" i="91"/>
  <c r="G23" i="91"/>
  <c r="F23" i="91" s="1"/>
  <c r="AD22" i="91"/>
  <c r="AC22" i="91"/>
  <c r="AA22" i="91"/>
  <c r="AB22" i="91" s="1"/>
  <c r="X22" i="91"/>
  <c r="Y22" i="91" s="1"/>
  <c r="Z22" i="91" s="1"/>
  <c r="W22" i="91"/>
  <c r="V22" i="91"/>
  <c r="T22" i="91"/>
  <c r="U22" i="91" s="1"/>
  <c r="S22" i="91"/>
  <c r="R22" i="91"/>
  <c r="Q22" i="91"/>
  <c r="P22" i="91"/>
  <c r="O22" i="91"/>
  <c r="N22" i="91"/>
  <c r="M22" i="91"/>
  <c r="L22" i="91"/>
  <c r="K22" i="91"/>
  <c r="J22" i="91"/>
  <c r="I22" i="91"/>
  <c r="H22" i="91"/>
  <c r="G22" i="91"/>
  <c r="F22" i="91" s="1"/>
  <c r="AD21" i="91"/>
  <c r="AC21" i="91"/>
  <c r="AA21" i="91"/>
  <c r="AB21" i="91" s="1"/>
  <c r="X21" i="91"/>
  <c r="Y21" i="91" s="1"/>
  <c r="Z21" i="91" s="1"/>
  <c r="W21" i="91"/>
  <c r="V21" i="91"/>
  <c r="T21" i="91"/>
  <c r="U21" i="91" s="1"/>
  <c r="S21" i="91"/>
  <c r="R21" i="91"/>
  <c r="Q21" i="91"/>
  <c r="P21" i="91"/>
  <c r="O21" i="91"/>
  <c r="N21" i="91"/>
  <c r="M21" i="91"/>
  <c r="L21" i="91"/>
  <c r="K21" i="91"/>
  <c r="J21" i="91"/>
  <c r="I21" i="91"/>
  <c r="H21" i="91"/>
  <c r="G21" i="91"/>
  <c r="F21" i="91" s="1"/>
  <c r="AD20" i="91"/>
  <c r="AC20" i="91"/>
  <c r="AA20" i="91"/>
  <c r="AB20" i="91" s="1"/>
  <c r="X20" i="91"/>
  <c r="Y20" i="91" s="1"/>
  <c r="Z20" i="91" s="1"/>
  <c r="W20" i="91"/>
  <c r="V20" i="91"/>
  <c r="T20" i="91"/>
  <c r="U20" i="91" s="1"/>
  <c r="S20" i="91"/>
  <c r="R20" i="91"/>
  <c r="Q20" i="91"/>
  <c r="P20" i="91"/>
  <c r="O20" i="91"/>
  <c r="N20" i="91"/>
  <c r="M20" i="91"/>
  <c r="L20" i="91"/>
  <c r="K20" i="91"/>
  <c r="J20" i="91"/>
  <c r="I20" i="91"/>
  <c r="H20" i="91"/>
  <c r="G20" i="91"/>
  <c r="F20" i="91" s="1"/>
  <c r="AA19" i="91"/>
  <c r="AB19" i="91" s="1"/>
  <c r="X19" i="91"/>
  <c r="Y19" i="91" s="1"/>
  <c r="Z19" i="91" s="1"/>
  <c r="W19" i="91"/>
  <c r="V19" i="91"/>
  <c r="R19" i="91"/>
  <c r="P19" i="91"/>
  <c r="O19" i="91"/>
  <c r="N19" i="91"/>
  <c r="M19" i="91"/>
  <c r="L19" i="91"/>
  <c r="K19" i="91"/>
  <c r="Q19" i="91"/>
  <c r="AC19" i="91"/>
  <c r="J19" i="91"/>
  <c r="S19" i="91"/>
  <c r="I19" i="91"/>
  <c r="H19" i="91"/>
  <c r="AA18" i="91"/>
  <c r="AB18" i="91" s="1"/>
  <c r="X18" i="91"/>
  <c r="Y18" i="91" s="1"/>
  <c r="Z18" i="91" s="1"/>
  <c r="W18" i="91"/>
  <c r="V18" i="91"/>
  <c r="S18" i="91"/>
  <c r="R18" i="91"/>
  <c r="P18" i="91"/>
  <c r="O18" i="91"/>
  <c r="N18" i="91"/>
  <c r="M18" i="91"/>
  <c r="L18" i="91"/>
  <c r="K18" i="91"/>
  <c r="J18" i="91"/>
  <c r="I18" i="91"/>
  <c r="H18" i="91"/>
  <c r="Q18" i="91"/>
  <c r="AC18" i="91"/>
  <c r="AA17" i="91"/>
  <c r="AB17" i="91" s="1"/>
  <c r="X17" i="91"/>
  <c r="Y17" i="91" s="1"/>
  <c r="Z17" i="91" s="1"/>
  <c r="W17" i="91"/>
  <c r="V17" i="91"/>
  <c r="S17" i="91"/>
  <c r="Q17" i="91"/>
  <c r="P17" i="91"/>
  <c r="O17" i="91"/>
  <c r="N17" i="91"/>
  <c r="M17" i="91"/>
  <c r="L17" i="91"/>
  <c r="K17" i="91"/>
  <c r="J17" i="91"/>
  <c r="I17" i="91"/>
  <c r="R17" i="91"/>
  <c r="H17" i="91"/>
  <c r="AA16" i="91"/>
  <c r="AB16" i="91" s="1"/>
  <c r="X16" i="91"/>
  <c r="Y16" i="91" s="1"/>
  <c r="Z16" i="91" s="1"/>
  <c r="W16" i="91"/>
  <c r="V16" i="91"/>
  <c r="P16" i="91"/>
  <c r="O16" i="91"/>
  <c r="N16" i="91"/>
  <c r="M16" i="91"/>
  <c r="L16" i="91"/>
  <c r="R16" i="91"/>
  <c r="K16" i="91"/>
  <c r="J16" i="91"/>
  <c r="S16" i="91"/>
  <c r="I16" i="91"/>
  <c r="H16" i="91"/>
  <c r="Q16" i="91"/>
  <c r="AC16" i="91"/>
  <c r="AA15" i="91"/>
  <c r="AB15" i="91" s="1"/>
  <c r="X15" i="91"/>
  <c r="Y15" i="91" s="1"/>
  <c r="Z15" i="91" s="1"/>
  <c r="W15" i="91"/>
  <c r="V15" i="91"/>
  <c r="S15" i="91"/>
  <c r="P15" i="91"/>
  <c r="O15" i="91"/>
  <c r="N15" i="91"/>
  <c r="Q15" i="91"/>
  <c r="AC15" i="91"/>
  <c r="M15" i="91"/>
  <c r="L15" i="91"/>
  <c r="K15" i="91"/>
  <c r="J15" i="91"/>
  <c r="I15" i="91"/>
  <c r="R15" i="91"/>
  <c r="H15" i="91"/>
  <c r="AA14" i="91"/>
  <c r="AB14" i="91" s="1"/>
  <c r="X14" i="91"/>
  <c r="Y14" i="91" s="1"/>
  <c r="Z14" i="91" s="1"/>
  <c r="W14" i="91"/>
  <c r="V14" i="91"/>
  <c r="P14" i="91"/>
  <c r="O14" i="91"/>
  <c r="R14" i="91"/>
  <c r="N14" i="91"/>
  <c r="M14" i="91"/>
  <c r="L14" i="91"/>
  <c r="K14" i="91"/>
  <c r="J14" i="91"/>
  <c r="S14" i="91"/>
  <c r="I14" i="91"/>
  <c r="H14" i="91"/>
  <c r="Q14" i="91"/>
  <c r="AA13" i="91"/>
  <c r="AB13" i="91" s="1"/>
  <c r="X13" i="91"/>
  <c r="Y13" i="91" s="1"/>
  <c r="Z13" i="91" s="1"/>
  <c r="W13" i="91"/>
  <c r="V13" i="91"/>
  <c r="P13" i="91"/>
  <c r="S13" i="91"/>
  <c r="O13" i="91"/>
  <c r="N13" i="91"/>
  <c r="M13" i="91"/>
  <c r="L13" i="91"/>
  <c r="K13" i="91"/>
  <c r="J13" i="91"/>
  <c r="I13" i="91"/>
  <c r="R13" i="91"/>
  <c r="H13" i="91"/>
  <c r="Q13" i="91"/>
  <c r="AA12" i="91"/>
  <c r="AB12" i="91" s="1"/>
  <c r="X12" i="91"/>
  <c r="Y12" i="91" s="1"/>
  <c r="Z12" i="91" s="1"/>
  <c r="W12" i="91"/>
  <c r="V12" i="91"/>
  <c r="Q12" i="91"/>
  <c r="P12" i="91"/>
  <c r="O12" i="91"/>
  <c r="N12" i="91"/>
  <c r="M12" i="91"/>
  <c r="L12" i="91"/>
  <c r="K12" i="91"/>
  <c r="J12" i="91"/>
  <c r="S12" i="91"/>
  <c r="I12" i="91"/>
  <c r="R12" i="91"/>
  <c r="H12" i="91"/>
  <c r="AA11" i="91"/>
  <c r="AB11" i="91" s="1"/>
  <c r="X11" i="91"/>
  <c r="Y11" i="91" s="1"/>
  <c r="Z11" i="91" s="1"/>
  <c r="W11" i="91"/>
  <c r="V11" i="91"/>
  <c r="R11" i="91"/>
  <c r="Q11" i="91"/>
  <c r="P11" i="91"/>
  <c r="O11" i="91"/>
  <c r="N11" i="91"/>
  <c r="M11" i="91"/>
  <c r="L11" i="91"/>
  <c r="K11" i="91"/>
  <c r="J11" i="91"/>
  <c r="S11" i="91"/>
  <c r="I11" i="91"/>
  <c r="H11" i="91"/>
  <c r="AA8" i="91"/>
  <c r="AB8" i="91" s="1"/>
  <c r="X8" i="91"/>
  <c r="W8" i="91"/>
  <c r="V8" i="91"/>
  <c r="P8" i="91"/>
  <c r="O8" i="91"/>
  <c r="N8" i="91"/>
  <c r="M8" i="91"/>
  <c r="L8" i="91"/>
  <c r="K8" i="91"/>
  <c r="J8" i="91"/>
  <c r="I8" i="91"/>
  <c r="H8" i="91"/>
  <c r="AA9" i="91"/>
  <c r="AB9" i="91" s="1"/>
  <c r="X9" i="91"/>
  <c r="W9" i="91"/>
  <c r="V9" i="91"/>
  <c r="P9" i="91"/>
  <c r="O9" i="91"/>
  <c r="N9" i="91"/>
  <c r="M9" i="91"/>
  <c r="L9" i="91"/>
  <c r="K9" i="91"/>
  <c r="J9" i="91"/>
  <c r="I9" i="91"/>
  <c r="H9" i="91"/>
  <c r="AA10" i="91"/>
  <c r="AB10" i="91" s="1"/>
  <c r="X10" i="91"/>
  <c r="W10" i="91"/>
  <c r="V10" i="91"/>
  <c r="P10" i="91"/>
  <c r="O10" i="91"/>
  <c r="N10" i="91"/>
  <c r="M10" i="91"/>
  <c r="L10" i="91"/>
  <c r="K10" i="91"/>
  <c r="J10" i="91"/>
  <c r="I10" i="91"/>
  <c r="H10" i="91"/>
  <c r="AA7" i="91"/>
  <c r="AB7" i="91" s="1"/>
  <c r="X7" i="91"/>
  <c r="W7" i="91"/>
  <c r="V7" i="91"/>
  <c r="P7" i="91"/>
  <c r="O7" i="91"/>
  <c r="N7" i="91"/>
  <c r="M7" i="91"/>
  <c r="L7" i="91"/>
  <c r="K7" i="91"/>
  <c r="J7" i="91"/>
  <c r="I7" i="91"/>
  <c r="H7" i="91"/>
  <c r="AD34" i="90"/>
  <c r="AC34" i="90"/>
  <c r="AA34" i="90"/>
  <c r="AB34" i="90" s="1"/>
  <c r="X34" i="90"/>
  <c r="Y34" i="90" s="1"/>
  <c r="Z34" i="90" s="1"/>
  <c r="W34" i="90"/>
  <c r="V34" i="90"/>
  <c r="T34" i="90"/>
  <c r="U34" i="90" s="1"/>
  <c r="S34" i="90"/>
  <c r="R34" i="90"/>
  <c r="Q34" i="90"/>
  <c r="P34" i="90"/>
  <c r="O34" i="90"/>
  <c r="N34" i="90"/>
  <c r="M34" i="90"/>
  <c r="L34" i="90"/>
  <c r="K34" i="90"/>
  <c r="J34" i="90"/>
  <c r="I34" i="90"/>
  <c r="H34" i="90"/>
  <c r="G34" i="90"/>
  <c r="F34" i="90" s="1"/>
  <c r="AD33" i="90"/>
  <c r="AC33" i="90"/>
  <c r="AA33" i="90"/>
  <c r="AB33" i="90" s="1"/>
  <c r="X33" i="90"/>
  <c r="Y33" i="90" s="1"/>
  <c r="Z33" i="90" s="1"/>
  <c r="W33" i="90"/>
  <c r="V33" i="90"/>
  <c r="T33" i="90"/>
  <c r="U33" i="90" s="1"/>
  <c r="S33" i="90"/>
  <c r="R33" i="90"/>
  <c r="Q33" i="90"/>
  <c r="P33" i="90"/>
  <c r="O33" i="90"/>
  <c r="N33" i="90"/>
  <c r="M33" i="90"/>
  <c r="L33" i="90"/>
  <c r="K33" i="90"/>
  <c r="J33" i="90"/>
  <c r="I33" i="90"/>
  <c r="H33" i="90"/>
  <c r="G33" i="90"/>
  <c r="F33" i="90" s="1"/>
  <c r="AD32" i="90"/>
  <c r="AC32" i="90"/>
  <c r="AA32" i="90"/>
  <c r="AB32" i="90" s="1"/>
  <c r="X32" i="90"/>
  <c r="Y32" i="90" s="1"/>
  <c r="Z32" i="90" s="1"/>
  <c r="W32" i="90"/>
  <c r="V32" i="90"/>
  <c r="T32" i="90"/>
  <c r="U32" i="90" s="1"/>
  <c r="S32" i="90"/>
  <c r="R32" i="90"/>
  <c r="Q32" i="90"/>
  <c r="P32" i="90"/>
  <c r="O32" i="90"/>
  <c r="N32" i="90"/>
  <c r="M32" i="90"/>
  <c r="L32" i="90"/>
  <c r="K32" i="90"/>
  <c r="J32" i="90"/>
  <c r="I32" i="90"/>
  <c r="H32" i="90"/>
  <c r="G32" i="90"/>
  <c r="F32" i="90" s="1"/>
  <c r="AD31" i="90"/>
  <c r="AC31" i="90"/>
  <c r="AA31" i="90"/>
  <c r="AB31" i="90" s="1"/>
  <c r="X31" i="90"/>
  <c r="Y31" i="90" s="1"/>
  <c r="Z31" i="90" s="1"/>
  <c r="W31" i="90"/>
  <c r="V31" i="90"/>
  <c r="T31" i="90"/>
  <c r="U31" i="90" s="1"/>
  <c r="S31" i="90"/>
  <c r="R31" i="90"/>
  <c r="Q31" i="90"/>
  <c r="P31" i="90"/>
  <c r="O31" i="90"/>
  <c r="N31" i="90"/>
  <c r="M31" i="90"/>
  <c r="L31" i="90"/>
  <c r="K31" i="90"/>
  <c r="J31" i="90"/>
  <c r="I31" i="90"/>
  <c r="H31" i="90"/>
  <c r="G31" i="90"/>
  <c r="F31" i="90" s="1"/>
  <c r="AD30" i="90"/>
  <c r="AC30" i="90"/>
  <c r="AA30" i="90"/>
  <c r="AB30" i="90" s="1"/>
  <c r="X30" i="90"/>
  <c r="Y30" i="90" s="1"/>
  <c r="Z30" i="90" s="1"/>
  <c r="W30" i="90"/>
  <c r="V30" i="90"/>
  <c r="T30" i="90"/>
  <c r="U30" i="90" s="1"/>
  <c r="S30" i="90"/>
  <c r="R30" i="90"/>
  <c r="Q30" i="90"/>
  <c r="P30" i="90"/>
  <c r="O30" i="90"/>
  <c r="N30" i="90"/>
  <c r="M30" i="90"/>
  <c r="L30" i="90"/>
  <c r="K30" i="90"/>
  <c r="J30" i="90"/>
  <c r="I30" i="90"/>
  <c r="H30" i="90"/>
  <c r="G30" i="90"/>
  <c r="F30" i="90" s="1"/>
  <c r="AD29" i="90"/>
  <c r="AC29" i="90"/>
  <c r="AA29" i="90"/>
  <c r="AB29" i="90" s="1"/>
  <c r="X29" i="90"/>
  <c r="Y29" i="90" s="1"/>
  <c r="Z29" i="90" s="1"/>
  <c r="W29" i="90"/>
  <c r="V29" i="90"/>
  <c r="T29" i="90"/>
  <c r="U29" i="90" s="1"/>
  <c r="S29" i="90"/>
  <c r="R29" i="90"/>
  <c r="Q29" i="90"/>
  <c r="P29" i="90"/>
  <c r="O29" i="90"/>
  <c r="N29" i="90"/>
  <c r="M29" i="90"/>
  <c r="L29" i="90"/>
  <c r="K29" i="90"/>
  <c r="J29" i="90"/>
  <c r="I29" i="90"/>
  <c r="H29" i="90"/>
  <c r="G29" i="90"/>
  <c r="F29" i="90" s="1"/>
  <c r="AD28" i="90"/>
  <c r="AC28" i="90"/>
  <c r="AA28" i="90"/>
  <c r="AB28" i="90" s="1"/>
  <c r="X28" i="90"/>
  <c r="Y28" i="90" s="1"/>
  <c r="Z28" i="90" s="1"/>
  <c r="W28" i="90"/>
  <c r="V28" i="90"/>
  <c r="T28" i="90"/>
  <c r="U28" i="90" s="1"/>
  <c r="S28" i="90"/>
  <c r="R28" i="90"/>
  <c r="Q28" i="90"/>
  <c r="P28" i="90"/>
  <c r="O28" i="90"/>
  <c r="N28" i="90"/>
  <c r="M28" i="90"/>
  <c r="L28" i="90"/>
  <c r="K28" i="90"/>
  <c r="J28" i="90"/>
  <c r="I28" i="90"/>
  <c r="H28" i="90"/>
  <c r="G28" i="90"/>
  <c r="F28" i="90" s="1"/>
  <c r="AD27" i="90"/>
  <c r="AC27" i="90"/>
  <c r="AA27" i="90"/>
  <c r="AB27" i="90" s="1"/>
  <c r="X27" i="90"/>
  <c r="Y27" i="90" s="1"/>
  <c r="Z27" i="90" s="1"/>
  <c r="W27" i="90"/>
  <c r="V27" i="90"/>
  <c r="T27" i="90"/>
  <c r="U27" i="90" s="1"/>
  <c r="S27" i="90"/>
  <c r="R27" i="90"/>
  <c r="Q27" i="90"/>
  <c r="P27" i="90"/>
  <c r="O27" i="90"/>
  <c r="N27" i="90"/>
  <c r="M27" i="90"/>
  <c r="L27" i="90"/>
  <c r="K27" i="90"/>
  <c r="J27" i="90"/>
  <c r="I27" i="90"/>
  <c r="H27" i="90"/>
  <c r="G27" i="90"/>
  <c r="F27" i="90" s="1"/>
  <c r="AD26" i="90"/>
  <c r="AC26" i="90"/>
  <c r="AA26" i="90"/>
  <c r="AB26" i="90" s="1"/>
  <c r="X26" i="90"/>
  <c r="Y26" i="90" s="1"/>
  <c r="Z26" i="90" s="1"/>
  <c r="W26" i="90"/>
  <c r="V26" i="90"/>
  <c r="T26" i="90"/>
  <c r="U26" i="90" s="1"/>
  <c r="S26" i="90"/>
  <c r="R26" i="90"/>
  <c r="Q26" i="90"/>
  <c r="P26" i="90"/>
  <c r="O26" i="90"/>
  <c r="N26" i="90"/>
  <c r="M26" i="90"/>
  <c r="L26" i="90"/>
  <c r="K26" i="90"/>
  <c r="J26" i="90"/>
  <c r="I26" i="90"/>
  <c r="H26" i="90"/>
  <c r="G26" i="90"/>
  <c r="F26" i="90" s="1"/>
  <c r="AD25" i="90"/>
  <c r="AC25" i="90"/>
  <c r="AA25" i="90"/>
  <c r="AB25" i="90" s="1"/>
  <c r="X25" i="90"/>
  <c r="Y25" i="90" s="1"/>
  <c r="Z25" i="90" s="1"/>
  <c r="W25" i="90"/>
  <c r="V25" i="90"/>
  <c r="T25" i="90"/>
  <c r="U25" i="90" s="1"/>
  <c r="S25" i="90"/>
  <c r="R25" i="90"/>
  <c r="Q25" i="90"/>
  <c r="P25" i="90"/>
  <c r="O25" i="90"/>
  <c r="N25" i="90"/>
  <c r="M25" i="90"/>
  <c r="L25" i="90"/>
  <c r="K25" i="90"/>
  <c r="J25" i="90"/>
  <c r="I25" i="90"/>
  <c r="H25" i="90"/>
  <c r="G25" i="90"/>
  <c r="F25" i="90" s="1"/>
  <c r="AD24" i="90"/>
  <c r="AC24" i="90"/>
  <c r="AA24" i="90"/>
  <c r="AB24" i="90" s="1"/>
  <c r="X24" i="90"/>
  <c r="Y24" i="90" s="1"/>
  <c r="Z24" i="90" s="1"/>
  <c r="W24" i="90"/>
  <c r="V24" i="90"/>
  <c r="T24" i="90"/>
  <c r="U24" i="90" s="1"/>
  <c r="S24" i="90"/>
  <c r="R24" i="90"/>
  <c r="Q24" i="90"/>
  <c r="P24" i="90"/>
  <c r="O24" i="90"/>
  <c r="N24" i="90"/>
  <c r="M24" i="90"/>
  <c r="L24" i="90"/>
  <c r="K24" i="90"/>
  <c r="J24" i="90"/>
  <c r="I24" i="90"/>
  <c r="H24" i="90"/>
  <c r="G24" i="90"/>
  <c r="F24" i="90" s="1"/>
  <c r="AD23" i="90"/>
  <c r="AC23" i="90"/>
  <c r="AA23" i="90"/>
  <c r="AB23" i="90" s="1"/>
  <c r="X23" i="90"/>
  <c r="Y23" i="90" s="1"/>
  <c r="Z23" i="90" s="1"/>
  <c r="W23" i="90"/>
  <c r="V23" i="90"/>
  <c r="T23" i="90"/>
  <c r="U23" i="90" s="1"/>
  <c r="S23" i="90"/>
  <c r="R23" i="90"/>
  <c r="Q23" i="90"/>
  <c r="P23" i="90"/>
  <c r="O23" i="90"/>
  <c r="N23" i="90"/>
  <c r="M23" i="90"/>
  <c r="L23" i="90"/>
  <c r="K23" i="90"/>
  <c r="J23" i="90"/>
  <c r="I23" i="90"/>
  <c r="H23" i="90"/>
  <c r="G23" i="90"/>
  <c r="F23" i="90" s="1"/>
  <c r="AD22" i="90"/>
  <c r="AC22" i="90"/>
  <c r="AA22" i="90"/>
  <c r="AB22" i="90" s="1"/>
  <c r="X22" i="90"/>
  <c r="Y22" i="90" s="1"/>
  <c r="Z22" i="90" s="1"/>
  <c r="W22" i="90"/>
  <c r="V22" i="90"/>
  <c r="T22" i="90"/>
  <c r="U22" i="90" s="1"/>
  <c r="S22" i="90"/>
  <c r="R22" i="90"/>
  <c r="Q22" i="90"/>
  <c r="P22" i="90"/>
  <c r="O22" i="90"/>
  <c r="N22" i="90"/>
  <c r="M22" i="90"/>
  <c r="L22" i="90"/>
  <c r="K22" i="90"/>
  <c r="J22" i="90"/>
  <c r="I22" i="90"/>
  <c r="H22" i="90"/>
  <c r="G22" i="90"/>
  <c r="F22" i="90" s="1"/>
  <c r="AD21" i="90"/>
  <c r="AC21" i="90"/>
  <c r="AA21" i="90"/>
  <c r="AB21" i="90" s="1"/>
  <c r="X21" i="90"/>
  <c r="Y21" i="90" s="1"/>
  <c r="Z21" i="90" s="1"/>
  <c r="W21" i="90"/>
  <c r="V21" i="90"/>
  <c r="T21" i="90"/>
  <c r="U21" i="90" s="1"/>
  <c r="S21" i="90"/>
  <c r="R21" i="90"/>
  <c r="Q21" i="90"/>
  <c r="P21" i="90"/>
  <c r="O21" i="90"/>
  <c r="N21" i="90"/>
  <c r="M21" i="90"/>
  <c r="L21" i="90"/>
  <c r="K21" i="90"/>
  <c r="J21" i="90"/>
  <c r="I21" i="90"/>
  <c r="H21" i="90"/>
  <c r="G21" i="90"/>
  <c r="F21" i="90" s="1"/>
  <c r="AD20" i="90"/>
  <c r="AC20" i="90"/>
  <c r="AA20" i="90"/>
  <c r="AB20" i="90" s="1"/>
  <c r="X20" i="90"/>
  <c r="Y20" i="90" s="1"/>
  <c r="Z20" i="90" s="1"/>
  <c r="W20" i="90"/>
  <c r="V20" i="90"/>
  <c r="T20" i="90"/>
  <c r="U20" i="90" s="1"/>
  <c r="S20" i="90"/>
  <c r="R20" i="90"/>
  <c r="Q20" i="90"/>
  <c r="P20" i="90"/>
  <c r="O20" i="90"/>
  <c r="N20" i="90"/>
  <c r="M20" i="90"/>
  <c r="L20" i="90"/>
  <c r="K20" i="90"/>
  <c r="J20" i="90"/>
  <c r="I20" i="90"/>
  <c r="H20" i="90"/>
  <c r="G20" i="90"/>
  <c r="F20" i="90" s="1"/>
  <c r="AD19" i="90"/>
  <c r="AC19" i="90"/>
  <c r="AA19" i="90"/>
  <c r="AB19" i="90" s="1"/>
  <c r="X19" i="90"/>
  <c r="Y19" i="90" s="1"/>
  <c r="Z19" i="90" s="1"/>
  <c r="W19" i="90"/>
  <c r="V19" i="90"/>
  <c r="T19" i="90"/>
  <c r="U19" i="90" s="1"/>
  <c r="S19" i="90"/>
  <c r="R19" i="90"/>
  <c r="Q19" i="90"/>
  <c r="P19" i="90"/>
  <c r="O19" i="90"/>
  <c r="N19" i="90"/>
  <c r="M19" i="90"/>
  <c r="L19" i="90"/>
  <c r="K19" i="90"/>
  <c r="J19" i="90"/>
  <c r="I19" i="90"/>
  <c r="H19" i="90"/>
  <c r="G19" i="90"/>
  <c r="F19" i="90" s="1"/>
  <c r="AD18" i="90"/>
  <c r="AC18" i="90"/>
  <c r="AA18" i="90"/>
  <c r="AB18" i="90" s="1"/>
  <c r="X18" i="90"/>
  <c r="Y18" i="90" s="1"/>
  <c r="Z18" i="90" s="1"/>
  <c r="W18" i="90"/>
  <c r="V18" i="90"/>
  <c r="T18" i="90"/>
  <c r="U18" i="90" s="1"/>
  <c r="S18" i="90"/>
  <c r="R18" i="90"/>
  <c r="Q18" i="90"/>
  <c r="P18" i="90"/>
  <c r="O18" i="90"/>
  <c r="N18" i="90"/>
  <c r="M18" i="90"/>
  <c r="L18" i="90"/>
  <c r="K18" i="90"/>
  <c r="J18" i="90"/>
  <c r="I18" i="90"/>
  <c r="H18" i="90"/>
  <c r="G18" i="90"/>
  <c r="F18" i="90" s="1"/>
  <c r="AD17" i="90"/>
  <c r="AC17" i="90"/>
  <c r="AA17" i="90"/>
  <c r="AB17" i="90" s="1"/>
  <c r="X17" i="90"/>
  <c r="Y17" i="90" s="1"/>
  <c r="Z17" i="90" s="1"/>
  <c r="W17" i="90"/>
  <c r="V17" i="90"/>
  <c r="T17" i="90"/>
  <c r="U17" i="90" s="1"/>
  <c r="S17" i="90"/>
  <c r="R17" i="90"/>
  <c r="Q17" i="90"/>
  <c r="P17" i="90"/>
  <c r="O17" i="90"/>
  <c r="N17" i="90"/>
  <c r="M17" i="90"/>
  <c r="L17" i="90"/>
  <c r="K17" i="90"/>
  <c r="J17" i="90"/>
  <c r="I17" i="90"/>
  <c r="H17" i="90"/>
  <c r="G17" i="90"/>
  <c r="F17" i="90" s="1"/>
  <c r="AA11" i="90"/>
  <c r="AB11" i="90" s="1"/>
  <c r="X11" i="90"/>
  <c r="W11" i="90"/>
  <c r="V11" i="90"/>
  <c r="P11" i="90"/>
  <c r="O11" i="90"/>
  <c r="N11" i="90"/>
  <c r="M11" i="90"/>
  <c r="L11" i="90"/>
  <c r="K11" i="90"/>
  <c r="J11" i="90"/>
  <c r="I11" i="90"/>
  <c r="H11" i="90"/>
  <c r="AA15" i="90"/>
  <c r="AB15" i="90" s="1"/>
  <c r="X15" i="90"/>
  <c r="W15" i="90"/>
  <c r="V15" i="90"/>
  <c r="P15" i="90"/>
  <c r="O15" i="90"/>
  <c r="N15" i="90"/>
  <c r="M15" i="90"/>
  <c r="L15" i="90"/>
  <c r="K15" i="90"/>
  <c r="J15" i="90"/>
  <c r="I15" i="90"/>
  <c r="H15" i="90"/>
  <c r="AA8" i="90"/>
  <c r="AB8" i="90" s="1"/>
  <c r="X8" i="90"/>
  <c r="W8" i="90"/>
  <c r="V8" i="90"/>
  <c r="P8" i="90"/>
  <c r="O8" i="90"/>
  <c r="N8" i="90"/>
  <c r="M8" i="90"/>
  <c r="L8" i="90"/>
  <c r="K8" i="90"/>
  <c r="J8" i="90"/>
  <c r="I8" i="90"/>
  <c r="H8" i="90"/>
  <c r="AA16" i="90"/>
  <c r="AB16" i="90" s="1"/>
  <c r="X16" i="90"/>
  <c r="W16" i="90"/>
  <c r="V16" i="90"/>
  <c r="P16" i="90"/>
  <c r="O16" i="90"/>
  <c r="N16" i="90"/>
  <c r="M16" i="90"/>
  <c r="L16" i="90"/>
  <c r="K16" i="90"/>
  <c r="J16" i="90"/>
  <c r="I16" i="90"/>
  <c r="H16" i="90"/>
  <c r="AA7" i="90"/>
  <c r="AB7" i="90" s="1"/>
  <c r="X7" i="90"/>
  <c r="W7" i="90"/>
  <c r="V7" i="90"/>
  <c r="P7" i="90"/>
  <c r="O7" i="90"/>
  <c r="N7" i="90"/>
  <c r="M7" i="90"/>
  <c r="L7" i="90"/>
  <c r="K7" i="90"/>
  <c r="J7" i="90"/>
  <c r="I7" i="90"/>
  <c r="H7" i="90"/>
  <c r="AA10" i="90"/>
  <c r="AB10" i="90" s="1"/>
  <c r="X10" i="90"/>
  <c r="W10" i="90"/>
  <c r="V10" i="90"/>
  <c r="P10" i="90"/>
  <c r="O10" i="90"/>
  <c r="N10" i="90"/>
  <c r="M10" i="90"/>
  <c r="L10" i="90"/>
  <c r="K10" i="90"/>
  <c r="J10" i="90"/>
  <c r="I10" i="90"/>
  <c r="H10" i="90"/>
  <c r="H14" i="90"/>
  <c r="K14" i="90"/>
  <c r="N14" i="90"/>
  <c r="I14" i="90"/>
  <c r="L14" i="90"/>
  <c r="O14" i="90"/>
  <c r="J14" i="90"/>
  <c r="M14" i="90"/>
  <c r="P14" i="90"/>
  <c r="H13" i="90"/>
  <c r="K13" i="90"/>
  <c r="N13" i="90"/>
  <c r="I13" i="90"/>
  <c r="L13" i="90"/>
  <c r="O13" i="90"/>
  <c r="J13" i="90"/>
  <c r="M13" i="90"/>
  <c r="P13" i="90"/>
  <c r="H12" i="90"/>
  <c r="K12" i="90"/>
  <c r="N12" i="90"/>
  <c r="I12" i="90"/>
  <c r="L12" i="90"/>
  <c r="O12" i="90"/>
  <c r="J12" i="90"/>
  <c r="M12" i="90"/>
  <c r="P12" i="90"/>
  <c r="H9" i="90"/>
  <c r="K9" i="90"/>
  <c r="N9" i="90"/>
  <c r="I9" i="90"/>
  <c r="L9" i="90"/>
  <c r="O9" i="90"/>
  <c r="J9" i="90"/>
  <c r="M9" i="90"/>
  <c r="P9" i="90"/>
  <c r="AC35" i="90"/>
  <c r="AC36" i="90"/>
  <c r="AC37" i="90"/>
  <c r="AC38" i="90"/>
  <c r="AC39" i="90"/>
  <c r="AC40" i="90"/>
  <c r="AC41" i="90"/>
  <c r="AC42" i="90"/>
  <c r="AC43" i="90"/>
  <c r="AC44" i="90"/>
  <c r="AC45" i="90"/>
  <c r="AC46" i="90"/>
  <c r="X13" i="90"/>
  <c r="X12" i="90"/>
  <c r="X9" i="90"/>
  <c r="X35" i="90"/>
  <c r="Y35" i="90" s="1"/>
  <c r="Z35" i="90" s="1"/>
  <c r="X36" i="90"/>
  <c r="Y36" i="90" s="1"/>
  <c r="Z36" i="90" s="1"/>
  <c r="X37" i="90"/>
  <c r="Y37" i="90" s="1"/>
  <c r="Z37" i="90" s="1"/>
  <c r="X38" i="90"/>
  <c r="Y38" i="90" s="1"/>
  <c r="Z38" i="90" s="1"/>
  <c r="X39" i="90"/>
  <c r="Y39" i="90" s="1"/>
  <c r="Z39" i="90" s="1"/>
  <c r="X40" i="90"/>
  <c r="Y40" i="90" s="1"/>
  <c r="Z40" i="90" s="1"/>
  <c r="X41" i="90"/>
  <c r="Y41" i="90" s="1"/>
  <c r="Z41" i="90" s="1"/>
  <c r="X42" i="90"/>
  <c r="Y42" i="90" s="1"/>
  <c r="Z42" i="90" s="1"/>
  <c r="X43" i="90"/>
  <c r="Y43" i="90" s="1"/>
  <c r="Z43" i="90" s="1"/>
  <c r="X44" i="90"/>
  <c r="Y44" i="90" s="1"/>
  <c r="Z44" i="90" s="1"/>
  <c r="X45" i="90"/>
  <c r="Y45" i="90" s="1"/>
  <c r="Z45" i="90" s="1"/>
  <c r="X46" i="90"/>
  <c r="Y46" i="90" s="1"/>
  <c r="Z46" i="90" s="1"/>
  <c r="AA14" i="90"/>
  <c r="AB14" i="90" s="1"/>
  <c r="W14" i="90"/>
  <c r="V14" i="90"/>
  <c r="AA13" i="90"/>
  <c r="AB13" i="90" s="1"/>
  <c r="AA12" i="90"/>
  <c r="AB12" i="90" s="1"/>
  <c r="AA9" i="90"/>
  <c r="AB9" i="90" s="1"/>
  <c r="AD35" i="90"/>
  <c r="AD36" i="90"/>
  <c r="AD37" i="90"/>
  <c r="AD38" i="90"/>
  <c r="AD39" i="90"/>
  <c r="AD40" i="90"/>
  <c r="AD41" i="90"/>
  <c r="AD42" i="90"/>
  <c r="AD43" i="90"/>
  <c r="AD44" i="90"/>
  <c r="AD45" i="90"/>
  <c r="AD46" i="90"/>
  <c r="W9" i="90"/>
  <c r="V9" i="90"/>
  <c r="W12" i="90"/>
  <c r="V12" i="90"/>
  <c r="W13" i="90"/>
  <c r="V13" i="90"/>
  <c r="H46" i="90"/>
  <c r="K46" i="90"/>
  <c r="N46" i="90"/>
  <c r="Q46" i="90"/>
  <c r="I46" i="90"/>
  <c r="L46" i="90"/>
  <c r="O46" i="90"/>
  <c r="R46" i="90"/>
  <c r="J46" i="90"/>
  <c r="M46" i="90"/>
  <c r="P46" i="90"/>
  <c r="S46" i="90"/>
  <c r="H43" i="90"/>
  <c r="K43" i="90"/>
  <c r="N43" i="90"/>
  <c r="Q43" i="90"/>
  <c r="I43" i="90"/>
  <c r="L43" i="90"/>
  <c r="O43" i="90"/>
  <c r="R43" i="90"/>
  <c r="J43" i="90"/>
  <c r="M43" i="90"/>
  <c r="P43" i="90"/>
  <c r="S43" i="90"/>
  <c r="H44" i="90"/>
  <c r="K44" i="90"/>
  <c r="N44" i="90"/>
  <c r="Q44" i="90"/>
  <c r="I44" i="90"/>
  <c r="L44" i="90"/>
  <c r="O44" i="90"/>
  <c r="R44" i="90"/>
  <c r="J44" i="90"/>
  <c r="M44" i="90"/>
  <c r="P44" i="90"/>
  <c r="S44" i="90"/>
  <c r="H45" i="90"/>
  <c r="K45" i="90"/>
  <c r="N45" i="90"/>
  <c r="Q45" i="90"/>
  <c r="I45" i="90"/>
  <c r="L45" i="90"/>
  <c r="O45" i="90"/>
  <c r="R45" i="90"/>
  <c r="J45" i="90"/>
  <c r="M45" i="90"/>
  <c r="P45" i="90"/>
  <c r="S45" i="90"/>
  <c r="T46" i="90"/>
  <c r="U46" i="90" s="1"/>
  <c r="AA46" i="90"/>
  <c r="AB46" i="90" s="1"/>
  <c r="W46" i="90"/>
  <c r="V46" i="90"/>
  <c r="G46" i="90"/>
  <c r="F46" i="90" s="1"/>
  <c r="T43" i="90"/>
  <c r="U43" i="90" s="1"/>
  <c r="AA43" i="90"/>
  <c r="AB43" i="90" s="1"/>
  <c r="T44" i="90"/>
  <c r="U44" i="90" s="1"/>
  <c r="AA44" i="90"/>
  <c r="AB44" i="90" s="1"/>
  <c r="T45" i="90"/>
  <c r="U45" i="90" s="1"/>
  <c r="AA45" i="90"/>
  <c r="AB45" i="90" s="1"/>
  <c r="W45" i="90"/>
  <c r="V45" i="90"/>
  <c r="G45" i="90"/>
  <c r="F45" i="90" s="1"/>
  <c r="W44" i="90"/>
  <c r="V44" i="90"/>
  <c r="G44" i="90"/>
  <c r="F44" i="90" s="1"/>
  <c r="W43" i="90"/>
  <c r="V43" i="90"/>
  <c r="G43" i="90"/>
  <c r="F43" i="90" s="1"/>
  <c r="H42" i="90"/>
  <c r="K42" i="90"/>
  <c r="N42" i="90"/>
  <c r="Q42" i="90"/>
  <c r="I42" i="90"/>
  <c r="L42" i="90"/>
  <c r="O42" i="90"/>
  <c r="R42" i="90"/>
  <c r="J42" i="90"/>
  <c r="M42" i="90"/>
  <c r="P42" i="90"/>
  <c r="S42" i="90"/>
  <c r="H40" i="90"/>
  <c r="K40" i="90"/>
  <c r="N40" i="90"/>
  <c r="Q40" i="90"/>
  <c r="I40" i="90"/>
  <c r="L40" i="90"/>
  <c r="O40" i="90"/>
  <c r="R40" i="90"/>
  <c r="J40" i="90"/>
  <c r="M40" i="90"/>
  <c r="P40" i="90"/>
  <c r="S40" i="90"/>
  <c r="H41" i="90"/>
  <c r="K41" i="90"/>
  <c r="N41" i="90"/>
  <c r="Q41" i="90"/>
  <c r="I41" i="90"/>
  <c r="L41" i="90"/>
  <c r="O41" i="90"/>
  <c r="R41" i="90"/>
  <c r="J41" i="90"/>
  <c r="M41" i="90"/>
  <c r="P41" i="90"/>
  <c r="S41" i="90"/>
  <c r="H39" i="90"/>
  <c r="K39" i="90"/>
  <c r="N39" i="90"/>
  <c r="Q39" i="90"/>
  <c r="I39" i="90"/>
  <c r="L39" i="90"/>
  <c r="O39" i="90"/>
  <c r="R39" i="90"/>
  <c r="J39" i="90"/>
  <c r="M39" i="90"/>
  <c r="P39" i="90"/>
  <c r="S39" i="90"/>
  <c r="T42" i="90"/>
  <c r="U42" i="90" s="1"/>
  <c r="AA42" i="90"/>
  <c r="AB42" i="90" s="1"/>
  <c r="W42" i="90"/>
  <c r="V42" i="90"/>
  <c r="G42" i="90"/>
  <c r="F42" i="90" s="1"/>
  <c r="T40" i="90"/>
  <c r="U40" i="90" s="1"/>
  <c r="AA40" i="90"/>
  <c r="AB40" i="90" s="1"/>
  <c r="T41" i="90"/>
  <c r="U41" i="90" s="1"/>
  <c r="AA41" i="90"/>
  <c r="AB41" i="90" s="1"/>
  <c r="T39" i="90"/>
  <c r="U39" i="90" s="1"/>
  <c r="AA39" i="90"/>
  <c r="AB39" i="90" s="1"/>
  <c r="W39" i="90"/>
  <c r="V39" i="90"/>
  <c r="G39" i="90"/>
  <c r="F39" i="90" s="1"/>
  <c r="W41" i="90"/>
  <c r="V41" i="90"/>
  <c r="G41" i="90"/>
  <c r="F41" i="90" s="1"/>
  <c r="AA35" i="90"/>
  <c r="AB35" i="90" s="1"/>
  <c r="W35" i="90"/>
  <c r="V35" i="90"/>
  <c r="P35" i="90"/>
  <c r="O35" i="90"/>
  <c r="N35" i="90"/>
  <c r="M35" i="90"/>
  <c r="L35" i="90"/>
  <c r="K35" i="90"/>
  <c r="J35" i="90"/>
  <c r="I35" i="90"/>
  <c r="H35" i="90"/>
  <c r="AA36" i="90"/>
  <c r="AB36" i="90" s="1"/>
  <c r="W36" i="90"/>
  <c r="V36" i="90"/>
  <c r="P36" i="90"/>
  <c r="O36" i="90"/>
  <c r="N36" i="90"/>
  <c r="M36" i="90"/>
  <c r="L36" i="90"/>
  <c r="K36" i="90"/>
  <c r="J36" i="90"/>
  <c r="I36" i="90"/>
  <c r="H36" i="90"/>
  <c r="W40" i="90"/>
  <c r="V40" i="90"/>
  <c r="AA38" i="90"/>
  <c r="AB38" i="90" s="1"/>
  <c r="W38" i="90"/>
  <c r="V38" i="90"/>
  <c r="P38" i="90"/>
  <c r="O38" i="90"/>
  <c r="N38" i="90"/>
  <c r="M38" i="90"/>
  <c r="L38" i="90"/>
  <c r="K38" i="90"/>
  <c r="J38" i="90"/>
  <c r="I38" i="90"/>
  <c r="H38" i="90"/>
  <c r="AA37" i="90"/>
  <c r="AB37" i="90" s="1"/>
  <c r="W37" i="90"/>
  <c r="P37" i="90"/>
  <c r="O37" i="90"/>
  <c r="N37" i="90"/>
  <c r="M37" i="90"/>
  <c r="L37" i="90"/>
  <c r="K37" i="90"/>
  <c r="J37" i="90"/>
  <c r="I37" i="90"/>
  <c r="H37" i="90"/>
  <c r="AD46" i="89"/>
  <c r="AC46" i="89"/>
  <c r="AA46" i="89"/>
  <c r="AB46" i="89" s="1"/>
  <c r="X46" i="89"/>
  <c r="Y46" i="89" s="1"/>
  <c r="Z46" i="89" s="1"/>
  <c r="W46" i="89"/>
  <c r="V46" i="89"/>
  <c r="T46" i="89"/>
  <c r="U46" i="89" s="1"/>
  <c r="S46" i="89"/>
  <c r="R46" i="89"/>
  <c r="Q46" i="89"/>
  <c r="P46" i="89"/>
  <c r="O46" i="89"/>
  <c r="N46" i="89"/>
  <c r="M46" i="89"/>
  <c r="L46" i="89"/>
  <c r="K46" i="89"/>
  <c r="J46" i="89"/>
  <c r="I46" i="89"/>
  <c r="H46" i="89"/>
  <c r="G46" i="89"/>
  <c r="F46" i="89" s="1"/>
  <c r="AD45" i="89"/>
  <c r="AC45" i="89"/>
  <c r="AA45" i="89"/>
  <c r="AB45" i="89" s="1"/>
  <c r="X45" i="89"/>
  <c r="Y45" i="89" s="1"/>
  <c r="Z45" i="89" s="1"/>
  <c r="W45" i="89"/>
  <c r="V45" i="89"/>
  <c r="T45" i="89"/>
  <c r="U45" i="89" s="1"/>
  <c r="S45" i="89"/>
  <c r="R45" i="89"/>
  <c r="Q45" i="89"/>
  <c r="P45" i="89"/>
  <c r="O45" i="89"/>
  <c r="N45" i="89"/>
  <c r="M45" i="89"/>
  <c r="L45" i="89"/>
  <c r="K45" i="89"/>
  <c r="J45" i="89"/>
  <c r="I45" i="89"/>
  <c r="H45" i="89"/>
  <c r="G45" i="89"/>
  <c r="F45" i="89" s="1"/>
  <c r="AD44" i="89"/>
  <c r="AC44" i="89"/>
  <c r="AA44" i="89"/>
  <c r="AB44" i="89" s="1"/>
  <c r="X44" i="89"/>
  <c r="Y44" i="89" s="1"/>
  <c r="Z44" i="89" s="1"/>
  <c r="W44" i="89"/>
  <c r="V44" i="89"/>
  <c r="T44" i="89"/>
  <c r="U44" i="89" s="1"/>
  <c r="S44" i="89"/>
  <c r="R44" i="89"/>
  <c r="Q44" i="89"/>
  <c r="P44" i="89"/>
  <c r="O44" i="89"/>
  <c r="N44" i="89"/>
  <c r="M44" i="89"/>
  <c r="L44" i="89"/>
  <c r="K44" i="89"/>
  <c r="J44" i="89"/>
  <c r="I44" i="89"/>
  <c r="H44" i="89"/>
  <c r="G44" i="89"/>
  <c r="F44" i="89" s="1"/>
  <c r="AD43" i="89"/>
  <c r="AC43" i="89"/>
  <c r="AA43" i="89"/>
  <c r="AB43" i="89" s="1"/>
  <c r="X43" i="89"/>
  <c r="Y43" i="89" s="1"/>
  <c r="Z43" i="89" s="1"/>
  <c r="W43" i="89"/>
  <c r="V43" i="89"/>
  <c r="T43" i="89"/>
  <c r="U43" i="89" s="1"/>
  <c r="S43" i="89"/>
  <c r="R43" i="89"/>
  <c r="Q43" i="89"/>
  <c r="P43" i="89"/>
  <c r="O43" i="89"/>
  <c r="N43" i="89"/>
  <c r="M43" i="89"/>
  <c r="L43" i="89"/>
  <c r="K43" i="89"/>
  <c r="J43" i="89"/>
  <c r="I43" i="89"/>
  <c r="H43" i="89"/>
  <c r="G43" i="89"/>
  <c r="F43" i="89" s="1"/>
  <c r="AD42" i="89"/>
  <c r="AC42" i="89"/>
  <c r="AA42" i="89"/>
  <c r="AB42" i="89" s="1"/>
  <c r="X42" i="89"/>
  <c r="Y42" i="89" s="1"/>
  <c r="Z42" i="89" s="1"/>
  <c r="W42" i="89"/>
  <c r="V42" i="89"/>
  <c r="T42" i="89"/>
  <c r="U42" i="89" s="1"/>
  <c r="S42" i="89"/>
  <c r="R42" i="89"/>
  <c r="Q42" i="89"/>
  <c r="P42" i="89"/>
  <c r="O42" i="89"/>
  <c r="N42" i="89"/>
  <c r="M42" i="89"/>
  <c r="L42" i="89"/>
  <c r="K42" i="89"/>
  <c r="J42" i="89"/>
  <c r="I42" i="89"/>
  <c r="H42" i="89"/>
  <c r="G42" i="89"/>
  <c r="F42" i="89" s="1"/>
  <c r="AD41" i="89"/>
  <c r="AC41" i="89"/>
  <c r="AA41" i="89"/>
  <c r="AB41" i="89" s="1"/>
  <c r="X41" i="89"/>
  <c r="Y41" i="89" s="1"/>
  <c r="Z41" i="89" s="1"/>
  <c r="W41" i="89"/>
  <c r="V41" i="89"/>
  <c r="T41" i="89"/>
  <c r="U41" i="89" s="1"/>
  <c r="S41" i="89"/>
  <c r="R41" i="89"/>
  <c r="Q41" i="89"/>
  <c r="P41" i="89"/>
  <c r="O41" i="89"/>
  <c r="N41" i="89"/>
  <c r="M41" i="89"/>
  <c r="L41" i="89"/>
  <c r="K41" i="89"/>
  <c r="J41" i="89"/>
  <c r="I41" i="89"/>
  <c r="H41" i="89"/>
  <c r="G41" i="89"/>
  <c r="F41" i="89" s="1"/>
  <c r="AD40" i="89"/>
  <c r="AC40" i="89"/>
  <c r="AA40" i="89"/>
  <c r="AB40" i="89" s="1"/>
  <c r="X40" i="89"/>
  <c r="Y40" i="89" s="1"/>
  <c r="Z40" i="89" s="1"/>
  <c r="W40" i="89"/>
  <c r="V40" i="89"/>
  <c r="T40" i="89"/>
  <c r="U40" i="89" s="1"/>
  <c r="S40" i="89"/>
  <c r="R40" i="89"/>
  <c r="Q40" i="89"/>
  <c r="P40" i="89"/>
  <c r="O40" i="89"/>
  <c r="N40" i="89"/>
  <c r="M40" i="89"/>
  <c r="L40" i="89"/>
  <c r="K40" i="89"/>
  <c r="J40" i="89"/>
  <c r="I40" i="89"/>
  <c r="H40" i="89"/>
  <c r="G40" i="89"/>
  <c r="F40" i="89" s="1"/>
  <c r="AD39" i="89"/>
  <c r="AC39" i="89"/>
  <c r="AA39" i="89"/>
  <c r="AB39" i="89" s="1"/>
  <c r="X39" i="89"/>
  <c r="Y39" i="89" s="1"/>
  <c r="Z39" i="89" s="1"/>
  <c r="W39" i="89"/>
  <c r="V39" i="89"/>
  <c r="T39" i="89"/>
  <c r="U39" i="89" s="1"/>
  <c r="S39" i="89"/>
  <c r="R39" i="89"/>
  <c r="Q39" i="89"/>
  <c r="P39" i="89"/>
  <c r="O39" i="89"/>
  <c r="N39" i="89"/>
  <c r="M39" i="89"/>
  <c r="L39" i="89"/>
  <c r="K39" i="89"/>
  <c r="J39" i="89"/>
  <c r="I39" i="89"/>
  <c r="H39" i="89"/>
  <c r="G39" i="89"/>
  <c r="F39" i="89" s="1"/>
  <c r="AD38" i="89"/>
  <c r="AC38" i="89"/>
  <c r="AA38" i="89"/>
  <c r="AB38" i="89" s="1"/>
  <c r="X38" i="89"/>
  <c r="Y38" i="89" s="1"/>
  <c r="Z38" i="89" s="1"/>
  <c r="W38" i="89"/>
  <c r="V38" i="89"/>
  <c r="T38" i="89"/>
  <c r="U38" i="89" s="1"/>
  <c r="S38" i="89"/>
  <c r="R38" i="89"/>
  <c r="Q38" i="89"/>
  <c r="P38" i="89"/>
  <c r="O38" i="89"/>
  <c r="N38" i="89"/>
  <c r="M38" i="89"/>
  <c r="L38" i="89"/>
  <c r="K38" i="89"/>
  <c r="J38" i="89"/>
  <c r="I38" i="89"/>
  <c r="H38" i="89"/>
  <c r="G38" i="89"/>
  <c r="F38" i="89" s="1"/>
  <c r="AD37" i="89"/>
  <c r="AC37" i="89"/>
  <c r="AA37" i="89"/>
  <c r="AB37" i="89" s="1"/>
  <c r="X37" i="89"/>
  <c r="Y37" i="89" s="1"/>
  <c r="Z37" i="89" s="1"/>
  <c r="W37" i="89"/>
  <c r="V37" i="89"/>
  <c r="T37" i="89"/>
  <c r="U37" i="89" s="1"/>
  <c r="S37" i="89"/>
  <c r="R37" i="89"/>
  <c r="Q37" i="89"/>
  <c r="P37" i="89"/>
  <c r="O37" i="89"/>
  <c r="N37" i="89"/>
  <c r="M37" i="89"/>
  <c r="L37" i="89"/>
  <c r="K37" i="89"/>
  <c r="J37" i="89"/>
  <c r="I37" i="89"/>
  <c r="H37" i="89"/>
  <c r="G37" i="89"/>
  <c r="F37" i="89" s="1"/>
  <c r="AD36" i="89"/>
  <c r="AC36" i="89"/>
  <c r="AA36" i="89"/>
  <c r="AB36" i="89" s="1"/>
  <c r="X36" i="89"/>
  <c r="Y36" i="89" s="1"/>
  <c r="Z36" i="89" s="1"/>
  <c r="W36" i="89"/>
  <c r="V36" i="89"/>
  <c r="T36" i="89"/>
  <c r="U36" i="89" s="1"/>
  <c r="S36" i="89"/>
  <c r="R36" i="89"/>
  <c r="Q36" i="89"/>
  <c r="P36" i="89"/>
  <c r="O36" i="89"/>
  <c r="N36" i="89"/>
  <c r="M36" i="89"/>
  <c r="L36" i="89"/>
  <c r="K36" i="89"/>
  <c r="J36" i="89"/>
  <c r="I36" i="89"/>
  <c r="H36" i="89"/>
  <c r="G36" i="89"/>
  <c r="F36" i="89" s="1"/>
  <c r="AD35" i="89"/>
  <c r="AC35" i="89"/>
  <c r="AA35" i="89"/>
  <c r="AB35" i="89" s="1"/>
  <c r="X35" i="89"/>
  <c r="Y35" i="89" s="1"/>
  <c r="Z35" i="89" s="1"/>
  <c r="W35" i="89"/>
  <c r="V35" i="89"/>
  <c r="T35" i="89"/>
  <c r="U35" i="89" s="1"/>
  <c r="S35" i="89"/>
  <c r="R35" i="89"/>
  <c r="Q35" i="89"/>
  <c r="P35" i="89"/>
  <c r="O35" i="89"/>
  <c r="N35" i="89"/>
  <c r="M35" i="89"/>
  <c r="L35" i="89"/>
  <c r="K35" i="89"/>
  <c r="J35" i="89"/>
  <c r="I35" i="89"/>
  <c r="H35" i="89"/>
  <c r="G35" i="89"/>
  <c r="F35" i="89" s="1"/>
  <c r="AD34" i="89"/>
  <c r="AC34" i="89"/>
  <c r="AA34" i="89"/>
  <c r="AB34" i="89" s="1"/>
  <c r="X34" i="89"/>
  <c r="Y34" i="89" s="1"/>
  <c r="Z34" i="89" s="1"/>
  <c r="W34" i="89"/>
  <c r="V34" i="89"/>
  <c r="T34" i="89"/>
  <c r="U34" i="89" s="1"/>
  <c r="S34" i="89"/>
  <c r="R34" i="89"/>
  <c r="Q34" i="89"/>
  <c r="P34" i="89"/>
  <c r="O34" i="89"/>
  <c r="N34" i="89"/>
  <c r="M34" i="89"/>
  <c r="L34" i="89"/>
  <c r="K34" i="89"/>
  <c r="J34" i="89"/>
  <c r="I34" i="89"/>
  <c r="H34" i="89"/>
  <c r="G34" i="89"/>
  <c r="F34" i="89" s="1"/>
  <c r="AD33" i="89"/>
  <c r="AC33" i="89"/>
  <c r="AA33" i="89"/>
  <c r="AB33" i="89" s="1"/>
  <c r="X33" i="89"/>
  <c r="Y33" i="89" s="1"/>
  <c r="Z33" i="89" s="1"/>
  <c r="W33" i="89"/>
  <c r="V33" i="89"/>
  <c r="T33" i="89"/>
  <c r="U33" i="89" s="1"/>
  <c r="S33" i="89"/>
  <c r="R33" i="89"/>
  <c r="Q33" i="89"/>
  <c r="P33" i="89"/>
  <c r="O33" i="89"/>
  <c r="N33" i="89"/>
  <c r="M33" i="89"/>
  <c r="L33" i="89"/>
  <c r="K33" i="89"/>
  <c r="J33" i="89"/>
  <c r="I33" i="89"/>
  <c r="H33" i="89"/>
  <c r="G33" i="89"/>
  <c r="F33" i="89" s="1"/>
  <c r="AD32" i="89"/>
  <c r="AC32" i="89"/>
  <c r="AA32" i="89"/>
  <c r="AB32" i="89" s="1"/>
  <c r="X32" i="89"/>
  <c r="Y32" i="89" s="1"/>
  <c r="Z32" i="89" s="1"/>
  <c r="W32" i="89"/>
  <c r="V32" i="89"/>
  <c r="T32" i="89"/>
  <c r="U32" i="89" s="1"/>
  <c r="S32" i="89"/>
  <c r="R32" i="89"/>
  <c r="Q32" i="89"/>
  <c r="P32" i="89"/>
  <c r="O32" i="89"/>
  <c r="N32" i="89"/>
  <c r="M32" i="89"/>
  <c r="L32" i="89"/>
  <c r="K32" i="89"/>
  <c r="J32" i="89"/>
  <c r="I32" i="89"/>
  <c r="H32" i="89"/>
  <c r="G32" i="89"/>
  <c r="F32" i="89" s="1"/>
  <c r="AD31" i="89"/>
  <c r="AC31" i="89"/>
  <c r="AA31" i="89"/>
  <c r="AB31" i="89" s="1"/>
  <c r="X31" i="89"/>
  <c r="Y31" i="89" s="1"/>
  <c r="Z31" i="89" s="1"/>
  <c r="W31" i="89"/>
  <c r="V31" i="89"/>
  <c r="T31" i="89"/>
  <c r="U31" i="89" s="1"/>
  <c r="S31" i="89"/>
  <c r="R31" i="89"/>
  <c r="Q31" i="89"/>
  <c r="P31" i="89"/>
  <c r="O31" i="89"/>
  <c r="N31" i="89"/>
  <c r="M31" i="89"/>
  <c r="L31" i="89"/>
  <c r="K31" i="89"/>
  <c r="J31" i="89"/>
  <c r="I31" i="89"/>
  <c r="H31" i="89"/>
  <c r="G31" i="89"/>
  <c r="F31" i="89" s="1"/>
  <c r="AD30" i="89"/>
  <c r="AC30" i="89"/>
  <c r="AA30" i="89"/>
  <c r="AB30" i="89" s="1"/>
  <c r="X30" i="89"/>
  <c r="Y30" i="89" s="1"/>
  <c r="Z30" i="89" s="1"/>
  <c r="W30" i="89"/>
  <c r="V30" i="89"/>
  <c r="T30" i="89"/>
  <c r="U30" i="89" s="1"/>
  <c r="S30" i="89"/>
  <c r="R30" i="89"/>
  <c r="Q30" i="89"/>
  <c r="P30" i="89"/>
  <c r="O30" i="89"/>
  <c r="N30" i="89"/>
  <c r="M30" i="89"/>
  <c r="L30" i="89"/>
  <c r="K30" i="89"/>
  <c r="J30" i="89"/>
  <c r="I30" i="89"/>
  <c r="H30" i="89"/>
  <c r="G30" i="89"/>
  <c r="F30" i="89" s="1"/>
  <c r="AD29" i="89"/>
  <c r="AC29" i="89"/>
  <c r="AA29" i="89"/>
  <c r="AB29" i="89" s="1"/>
  <c r="X29" i="89"/>
  <c r="Y29" i="89" s="1"/>
  <c r="Z29" i="89" s="1"/>
  <c r="W29" i="89"/>
  <c r="V29" i="89"/>
  <c r="T29" i="89"/>
  <c r="U29" i="89" s="1"/>
  <c r="S29" i="89"/>
  <c r="R29" i="89"/>
  <c r="Q29" i="89"/>
  <c r="P29" i="89"/>
  <c r="O29" i="89"/>
  <c r="N29" i="89"/>
  <c r="M29" i="89"/>
  <c r="L29" i="89"/>
  <c r="K29" i="89"/>
  <c r="J29" i="89"/>
  <c r="I29" i="89"/>
  <c r="H29" i="89"/>
  <c r="G29" i="89"/>
  <c r="F29" i="89" s="1"/>
  <c r="AD28" i="89"/>
  <c r="AC28" i="89"/>
  <c r="AA28" i="89"/>
  <c r="AB28" i="89" s="1"/>
  <c r="X28" i="89"/>
  <c r="Y28" i="89" s="1"/>
  <c r="Z28" i="89" s="1"/>
  <c r="W28" i="89"/>
  <c r="V28" i="89"/>
  <c r="T28" i="89"/>
  <c r="U28" i="89" s="1"/>
  <c r="S28" i="89"/>
  <c r="R28" i="89"/>
  <c r="Q28" i="89"/>
  <c r="P28" i="89"/>
  <c r="O28" i="89"/>
  <c r="N28" i="89"/>
  <c r="M28" i="89"/>
  <c r="L28" i="89"/>
  <c r="K28" i="89"/>
  <c r="J28" i="89"/>
  <c r="I28" i="89"/>
  <c r="H28" i="89"/>
  <c r="G28" i="89"/>
  <c r="F28" i="89" s="1"/>
  <c r="AD27" i="89"/>
  <c r="AC27" i="89"/>
  <c r="AA27" i="89"/>
  <c r="AB27" i="89" s="1"/>
  <c r="X27" i="89"/>
  <c r="Y27" i="89" s="1"/>
  <c r="Z27" i="89" s="1"/>
  <c r="W27" i="89"/>
  <c r="V27" i="89"/>
  <c r="T27" i="89"/>
  <c r="U27" i="89" s="1"/>
  <c r="S27" i="89"/>
  <c r="R27" i="89"/>
  <c r="Q27" i="89"/>
  <c r="P27" i="89"/>
  <c r="O27" i="89"/>
  <c r="N27" i="89"/>
  <c r="M27" i="89"/>
  <c r="L27" i="89"/>
  <c r="K27" i="89"/>
  <c r="J27" i="89"/>
  <c r="I27" i="89"/>
  <c r="H27" i="89"/>
  <c r="G27" i="89"/>
  <c r="F27" i="89" s="1"/>
  <c r="AD26" i="89"/>
  <c r="AC26" i="89"/>
  <c r="AA26" i="89"/>
  <c r="AB26" i="89" s="1"/>
  <c r="X26" i="89"/>
  <c r="Y26" i="89" s="1"/>
  <c r="Z26" i="89" s="1"/>
  <c r="W26" i="89"/>
  <c r="V26" i="89"/>
  <c r="T26" i="89"/>
  <c r="U26" i="89" s="1"/>
  <c r="S26" i="89"/>
  <c r="R26" i="89"/>
  <c r="Q26" i="89"/>
  <c r="P26" i="89"/>
  <c r="O26" i="89"/>
  <c r="N26" i="89"/>
  <c r="M26" i="89"/>
  <c r="L26" i="89"/>
  <c r="K26" i="89"/>
  <c r="J26" i="89"/>
  <c r="I26" i="89"/>
  <c r="H26" i="89"/>
  <c r="G26" i="89"/>
  <c r="F26" i="89" s="1"/>
  <c r="AD25" i="89"/>
  <c r="AC25" i="89"/>
  <c r="AA25" i="89"/>
  <c r="AB25" i="89" s="1"/>
  <c r="X25" i="89"/>
  <c r="Y25" i="89" s="1"/>
  <c r="Z25" i="89" s="1"/>
  <c r="W25" i="89"/>
  <c r="V25" i="89"/>
  <c r="T25" i="89"/>
  <c r="U25" i="89" s="1"/>
  <c r="S25" i="89"/>
  <c r="R25" i="89"/>
  <c r="Q25" i="89"/>
  <c r="P25" i="89"/>
  <c r="O25" i="89"/>
  <c r="N25" i="89"/>
  <c r="M25" i="89"/>
  <c r="L25" i="89"/>
  <c r="K25" i="89"/>
  <c r="J25" i="89"/>
  <c r="I25" i="89"/>
  <c r="H25" i="89"/>
  <c r="G25" i="89"/>
  <c r="F25" i="89" s="1"/>
  <c r="AD24" i="89"/>
  <c r="AC24" i="89"/>
  <c r="AA24" i="89"/>
  <c r="AB24" i="89" s="1"/>
  <c r="X24" i="89"/>
  <c r="Y24" i="89" s="1"/>
  <c r="Z24" i="89" s="1"/>
  <c r="W24" i="89"/>
  <c r="V24" i="89"/>
  <c r="T24" i="89"/>
  <c r="U24" i="89" s="1"/>
  <c r="S24" i="89"/>
  <c r="R24" i="89"/>
  <c r="Q24" i="89"/>
  <c r="P24" i="89"/>
  <c r="O24" i="89"/>
  <c r="N24" i="89"/>
  <c r="M24" i="89"/>
  <c r="L24" i="89"/>
  <c r="K24" i="89"/>
  <c r="J24" i="89"/>
  <c r="I24" i="89"/>
  <c r="H24" i="89"/>
  <c r="G24" i="89"/>
  <c r="F24" i="89" s="1"/>
  <c r="AD23" i="89"/>
  <c r="AC23" i="89"/>
  <c r="AA23" i="89"/>
  <c r="AB23" i="89" s="1"/>
  <c r="X23" i="89"/>
  <c r="Y23" i="89" s="1"/>
  <c r="Z23" i="89" s="1"/>
  <c r="W23" i="89"/>
  <c r="V23" i="89"/>
  <c r="T23" i="89"/>
  <c r="U23" i="89" s="1"/>
  <c r="S23" i="89"/>
  <c r="R23" i="89"/>
  <c r="Q23" i="89"/>
  <c r="P23" i="89"/>
  <c r="O23" i="89"/>
  <c r="N23" i="89"/>
  <c r="M23" i="89"/>
  <c r="L23" i="89"/>
  <c r="K23" i="89"/>
  <c r="J23" i="89"/>
  <c r="I23" i="89"/>
  <c r="H23" i="89"/>
  <c r="G23" i="89"/>
  <c r="F23" i="89" s="1"/>
  <c r="AD22" i="89"/>
  <c r="AC22" i="89"/>
  <c r="AA22" i="89"/>
  <c r="AB22" i="89" s="1"/>
  <c r="X22" i="89"/>
  <c r="Y22" i="89" s="1"/>
  <c r="Z22" i="89" s="1"/>
  <c r="W22" i="89"/>
  <c r="V22" i="89"/>
  <c r="T22" i="89"/>
  <c r="U22" i="89" s="1"/>
  <c r="S22" i="89"/>
  <c r="R22" i="89"/>
  <c r="Q22" i="89"/>
  <c r="P22" i="89"/>
  <c r="O22" i="89"/>
  <c r="N22" i="89"/>
  <c r="M22" i="89"/>
  <c r="L22" i="89"/>
  <c r="K22" i="89"/>
  <c r="J22" i="89"/>
  <c r="I22" i="89"/>
  <c r="H22" i="89"/>
  <c r="G22" i="89"/>
  <c r="F22" i="89" s="1"/>
  <c r="AD21" i="89"/>
  <c r="AC21" i="89"/>
  <c r="AA21" i="89"/>
  <c r="AB21" i="89" s="1"/>
  <c r="X21" i="89"/>
  <c r="Y21" i="89" s="1"/>
  <c r="Z21" i="89" s="1"/>
  <c r="W21" i="89"/>
  <c r="V21" i="89"/>
  <c r="T21" i="89"/>
  <c r="U21" i="89" s="1"/>
  <c r="S21" i="89"/>
  <c r="R21" i="89"/>
  <c r="Q21" i="89"/>
  <c r="P21" i="89"/>
  <c r="O21" i="89"/>
  <c r="N21" i="89"/>
  <c r="M21" i="89"/>
  <c r="L21" i="89"/>
  <c r="K21" i="89"/>
  <c r="J21" i="89"/>
  <c r="I21" i="89"/>
  <c r="H21" i="89"/>
  <c r="G21" i="89"/>
  <c r="F21" i="89" s="1"/>
  <c r="AD20" i="89"/>
  <c r="AC20" i="89"/>
  <c r="AA20" i="89"/>
  <c r="AB20" i="89" s="1"/>
  <c r="X20" i="89"/>
  <c r="Y20" i="89" s="1"/>
  <c r="Z20" i="89" s="1"/>
  <c r="W20" i="89"/>
  <c r="V20" i="89"/>
  <c r="T20" i="89"/>
  <c r="U20" i="89" s="1"/>
  <c r="S20" i="89"/>
  <c r="R20" i="89"/>
  <c r="Q20" i="89"/>
  <c r="P20" i="89"/>
  <c r="O20" i="89"/>
  <c r="N20" i="89"/>
  <c r="M20" i="89"/>
  <c r="L20" i="89"/>
  <c r="K20" i="89"/>
  <c r="J20" i="89"/>
  <c r="I20" i="89"/>
  <c r="H20" i="89"/>
  <c r="G20" i="89"/>
  <c r="F20" i="89" s="1"/>
  <c r="AA19" i="89"/>
  <c r="AB19" i="89" s="1"/>
  <c r="X19" i="89"/>
  <c r="Y19" i="89" s="1"/>
  <c r="Z19" i="89" s="1"/>
  <c r="W19" i="89"/>
  <c r="V19" i="89"/>
  <c r="R19" i="89"/>
  <c r="P19" i="89"/>
  <c r="O19" i="89"/>
  <c r="N19" i="89"/>
  <c r="M19" i="89"/>
  <c r="L19" i="89"/>
  <c r="K19" i="89"/>
  <c r="J19" i="89"/>
  <c r="S19" i="89"/>
  <c r="I19" i="89"/>
  <c r="H19" i="89"/>
  <c r="Q19" i="89"/>
  <c r="AA18" i="89"/>
  <c r="AB18" i="89" s="1"/>
  <c r="X18" i="89"/>
  <c r="Y18" i="89" s="1"/>
  <c r="Z18" i="89" s="1"/>
  <c r="W18" i="89"/>
  <c r="V18" i="89"/>
  <c r="S18" i="89"/>
  <c r="P18" i="89"/>
  <c r="O18" i="89"/>
  <c r="N18" i="89"/>
  <c r="M18" i="89"/>
  <c r="L18" i="89"/>
  <c r="K18" i="89"/>
  <c r="J18" i="89"/>
  <c r="I18" i="89"/>
  <c r="R18" i="89"/>
  <c r="H18" i="89"/>
  <c r="Q18" i="89"/>
  <c r="AC18" i="89"/>
  <c r="AA17" i="89"/>
  <c r="AB17" i="89" s="1"/>
  <c r="X17" i="89"/>
  <c r="Y17" i="89" s="1"/>
  <c r="Z17" i="89" s="1"/>
  <c r="W17" i="89"/>
  <c r="V17" i="89"/>
  <c r="P17" i="89"/>
  <c r="O17" i="89"/>
  <c r="N17" i="89"/>
  <c r="M17" i="89"/>
  <c r="L17" i="89"/>
  <c r="K17" i="89"/>
  <c r="J17" i="89"/>
  <c r="S17" i="89"/>
  <c r="I17" i="89"/>
  <c r="R17" i="89"/>
  <c r="H17" i="89"/>
  <c r="Q17" i="89"/>
  <c r="AA16" i="89"/>
  <c r="AB16" i="89" s="1"/>
  <c r="X16" i="89"/>
  <c r="Y16" i="89" s="1"/>
  <c r="Z16" i="89" s="1"/>
  <c r="W16" i="89"/>
  <c r="V16" i="89"/>
  <c r="P16" i="89"/>
  <c r="O16" i="89"/>
  <c r="N16" i="89"/>
  <c r="M16" i="89"/>
  <c r="L16" i="89"/>
  <c r="K16" i="89"/>
  <c r="J16" i="89"/>
  <c r="S16" i="89"/>
  <c r="I16" i="89"/>
  <c r="R16" i="89"/>
  <c r="H16" i="89"/>
  <c r="Q16" i="89"/>
  <c r="AA15" i="89"/>
  <c r="AB15" i="89" s="1"/>
  <c r="X15" i="89"/>
  <c r="Y15" i="89" s="1"/>
  <c r="Z15" i="89" s="1"/>
  <c r="W15" i="89"/>
  <c r="V15" i="89"/>
  <c r="P15" i="89"/>
  <c r="O15" i="89"/>
  <c r="N15" i="89"/>
  <c r="M15" i="89"/>
  <c r="L15" i="89"/>
  <c r="K15" i="89"/>
  <c r="J15" i="89"/>
  <c r="S15" i="89"/>
  <c r="I15" i="89"/>
  <c r="R15" i="89"/>
  <c r="H15" i="89"/>
  <c r="Q15" i="89"/>
  <c r="AC15" i="89"/>
  <c r="AA14" i="89"/>
  <c r="AB14" i="89" s="1"/>
  <c r="X14" i="89"/>
  <c r="Y14" i="89" s="1"/>
  <c r="Z14" i="89" s="1"/>
  <c r="W14" i="89"/>
  <c r="V14" i="89"/>
  <c r="P14" i="89"/>
  <c r="O14" i="89"/>
  <c r="N14" i="89"/>
  <c r="M14" i="89"/>
  <c r="L14" i="89"/>
  <c r="K14" i="89"/>
  <c r="J14" i="89"/>
  <c r="S14" i="89"/>
  <c r="I14" i="89"/>
  <c r="R14" i="89"/>
  <c r="H14" i="89"/>
  <c r="Q14" i="89"/>
  <c r="AC14" i="89"/>
  <c r="AA13" i="89"/>
  <c r="AB13" i="89" s="1"/>
  <c r="X13" i="89"/>
  <c r="Y13" i="89" s="1"/>
  <c r="Z13" i="89" s="1"/>
  <c r="W13" i="89"/>
  <c r="V13" i="89"/>
  <c r="P13" i="89"/>
  <c r="S13" i="89"/>
  <c r="O13" i="89"/>
  <c r="N13" i="89"/>
  <c r="M13" i="89"/>
  <c r="L13" i="89"/>
  <c r="K13" i="89"/>
  <c r="J13" i="89"/>
  <c r="I13" i="89"/>
  <c r="R13" i="89"/>
  <c r="H13" i="89"/>
  <c r="Q13" i="89"/>
  <c r="AA12" i="89"/>
  <c r="AB12" i="89" s="1"/>
  <c r="X12" i="89"/>
  <c r="Y12" i="89" s="1"/>
  <c r="Z12" i="89" s="1"/>
  <c r="W12" i="89"/>
  <c r="V12" i="89"/>
  <c r="Q12" i="89"/>
  <c r="P12" i="89"/>
  <c r="O12" i="89"/>
  <c r="N12" i="89"/>
  <c r="M12" i="89"/>
  <c r="L12" i="89"/>
  <c r="K12" i="89"/>
  <c r="J12" i="89"/>
  <c r="S12" i="89"/>
  <c r="I12" i="89"/>
  <c r="R12" i="89"/>
  <c r="H12" i="89"/>
  <c r="AA11" i="89"/>
  <c r="AB11" i="89" s="1"/>
  <c r="X11" i="89"/>
  <c r="Y11" i="89" s="1"/>
  <c r="Z11" i="89" s="1"/>
  <c r="W11" i="89"/>
  <c r="V11" i="89"/>
  <c r="R11" i="89"/>
  <c r="P11" i="89"/>
  <c r="O11" i="89"/>
  <c r="N11" i="89"/>
  <c r="M11" i="89"/>
  <c r="L11" i="89"/>
  <c r="K11" i="89"/>
  <c r="J11" i="89"/>
  <c r="S11" i="89"/>
  <c r="I11" i="89"/>
  <c r="H11" i="89"/>
  <c r="Q11" i="89"/>
  <c r="AC11" i="89"/>
  <c r="AA10" i="89"/>
  <c r="AB10" i="89" s="1"/>
  <c r="X10" i="89"/>
  <c r="Y10" i="89" s="1"/>
  <c r="Z10" i="89" s="1"/>
  <c r="W10" i="89"/>
  <c r="V10" i="89"/>
  <c r="S10" i="89"/>
  <c r="P10" i="89"/>
  <c r="O10" i="89"/>
  <c r="N10" i="89"/>
  <c r="M10" i="89"/>
  <c r="L10" i="89"/>
  <c r="K10" i="89"/>
  <c r="J10" i="89"/>
  <c r="I10" i="89"/>
  <c r="R10" i="89"/>
  <c r="H10" i="89"/>
  <c r="Q10" i="89"/>
  <c r="AA9" i="89"/>
  <c r="AB9" i="89" s="1"/>
  <c r="X9" i="89"/>
  <c r="Y9" i="89" s="1"/>
  <c r="Z9" i="89" s="1"/>
  <c r="W9" i="89"/>
  <c r="V9" i="89"/>
  <c r="P9" i="89"/>
  <c r="O9" i="89"/>
  <c r="N9" i="89"/>
  <c r="M9" i="89"/>
  <c r="L9" i="89"/>
  <c r="K9" i="89"/>
  <c r="J9" i="89"/>
  <c r="S9" i="89"/>
  <c r="I9" i="89"/>
  <c r="R9" i="89"/>
  <c r="H9" i="89"/>
  <c r="Q9" i="89"/>
  <c r="AC9" i="89"/>
  <c r="AA8" i="89"/>
  <c r="AB8" i="89" s="1"/>
  <c r="X8" i="89"/>
  <c r="Y8" i="89" s="1"/>
  <c r="Z8" i="89" s="1"/>
  <c r="W8" i="89"/>
  <c r="V8" i="89"/>
  <c r="P8" i="89"/>
  <c r="O8" i="89"/>
  <c r="N8" i="89"/>
  <c r="M8" i="89"/>
  <c r="L8" i="89"/>
  <c r="K8" i="89"/>
  <c r="J8" i="89"/>
  <c r="S8" i="89"/>
  <c r="I8" i="89"/>
  <c r="R8" i="89"/>
  <c r="H8" i="89"/>
  <c r="Q8" i="89"/>
  <c r="AC8" i="89"/>
  <c r="AA7" i="89"/>
  <c r="AB7" i="89" s="1"/>
  <c r="W7" i="89"/>
  <c r="V7" i="89"/>
  <c r="P7" i="89"/>
  <c r="O7" i="89"/>
  <c r="N7" i="89"/>
  <c r="M7" i="89"/>
  <c r="L7" i="89"/>
  <c r="K7" i="89"/>
  <c r="J7" i="89"/>
  <c r="I7" i="89"/>
  <c r="H7" i="89"/>
  <c r="AF20" i="78"/>
  <c r="AF21" i="78"/>
  <c r="AF22" i="78"/>
  <c r="AF23" i="78"/>
  <c r="AF24" i="78"/>
  <c r="AF25" i="78"/>
  <c r="AF26" i="78"/>
  <c r="AF27" i="78"/>
  <c r="AF28" i="78"/>
  <c r="AF29" i="78"/>
  <c r="AF30" i="78"/>
  <c r="AF31" i="78"/>
  <c r="AF32" i="78"/>
  <c r="AF33" i="78"/>
  <c r="AF34" i="78"/>
  <c r="AF35" i="78"/>
  <c r="AF36" i="78"/>
  <c r="AF37" i="78"/>
  <c r="AF38" i="78"/>
  <c r="AF39" i="78"/>
  <c r="AF40" i="78"/>
  <c r="AF41" i="78"/>
  <c r="AF42" i="78"/>
  <c r="AF43" i="78"/>
  <c r="AF44" i="78"/>
  <c r="AF45" i="78"/>
  <c r="AF46" i="78"/>
  <c r="W32" i="78"/>
  <c r="X32" i="78" s="1"/>
  <c r="W33" i="78"/>
  <c r="X33" i="78" s="1"/>
  <c r="W34" i="78"/>
  <c r="X34" i="78" s="1"/>
  <c r="W35" i="78"/>
  <c r="X35" i="78" s="1"/>
  <c r="W36" i="78"/>
  <c r="X36" i="78" s="1"/>
  <c r="W37" i="78"/>
  <c r="X37" i="78" s="1"/>
  <c r="W38" i="78"/>
  <c r="X38" i="78" s="1"/>
  <c r="W39" i="78"/>
  <c r="X39" i="78" s="1"/>
  <c r="W40" i="78"/>
  <c r="X40" i="78" s="1"/>
  <c r="W41" i="78"/>
  <c r="X41" i="78" s="1"/>
  <c r="W42" i="78"/>
  <c r="X42" i="78" s="1"/>
  <c r="W43" i="78"/>
  <c r="X43" i="78" s="1"/>
  <c r="W44" i="78"/>
  <c r="X44" i="78" s="1"/>
  <c r="W45" i="78"/>
  <c r="X45" i="78" s="1"/>
  <c r="W46" i="78"/>
  <c r="X46" i="78" s="1"/>
  <c r="V46" i="78"/>
  <c r="U46" i="78"/>
  <c r="T46" i="78"/>
  <c r="V45" i="78"/>
  <c r="U45" i="78"/>
  <c r="T45" i="78"/>
  <c r="V44" i="78"/>
  <c r="U44" i="78"/>
  <c r="T44" i="78"/>
  <c r="V43" i="78"/>
  <c r="U43" i="78"/>
  <c r="T43" i="78"/>
  <c r="V42" i="78"/>
  <c r="U42" i="78"/>
  <c r="T42" i="78"/>
  <c r="V41" i="78"/>
  <c r="U41" i="78"/>
  <c r="T41" i="78"/>
  <c r="V40" i="78"/>
  <c r="U40" i="78"/>
  <c r="T40" i="78"/>
  <c r="V39" i="78"/>
  <c r="U39" i="78"/>
  <c r="T39" i="78"/>
  <c r="V38" i="78"/>
  <c r="U38" i="78"/>
  <c r="T38" i="78"/>
  <c r="V37" i="78"/>
  <c r="U37" i="78"/>
  <c r="T37" i="78"/>
  <c r="V36" i="78"/>
  <c r="U36" i="78"/>
  <c r="T36" i="78"/>
  <c r="V35" i="78"/>
  <c r="U35" i="78"/>
  <c r="T35" i="78"/>
  <c r="V34" i="78"/>
  <c r="U34" i="78"/>
  <c r="T34" i="78"/>
  <c r="V33" i="78"/>
  <c r="U33" i="78"/>
  <c r="T33" i="78"/>
  <c r="V32" i="78"/>
  <c r="U32" i="78"/>
  <c r="T32" i="78"/>
  <c r="S46" i="78"/>
  <c r="R46" i="78"/>
  <c r="S45" i="78"/>
  <c r="R45" i="78"/>
  <c r="S44" i="78"/>
  <c r="R44" i="78"/>
  <c r="S43" i="78"/>
  <c r="R43" i="78"/>
  <c r="S42" i="78"/>
  <c r="R42" i="78"/>
  <c r="S41" i="78"/>
  <c r="R41" i="78"/>
  <c r="S40" i="78"/>
  <c r="R40" i="78"/>
  <c r="S39" i="78"/>
  <c r="R39" i="78"/>
  <c r="S38" i="78"/>
  <c r="R38" i="78"/>
  <c r="S37" i="78"/>
  <c r="R37" i="78"/>
  <c r="S36" i="78"/>
  <c r="R36" i="78"/>
  <c r="S35" i="78"/>
  <c r="R35" i="78"/>
  <c r="S34" i="78"/>
  <c r="R34" i="78"/>
  <c r="S33" i="78"/>
  <c r="R33" i="78"/>
  <c r="S32" i="78"/>
  <c r="R32" i="78"/>
  <c r="S12" i="78"/>
  <c r="R12" i="78"/>
  <c r="S14" i="78"/>
  <c r="R14" i="78"/>
  <c r="S16" i="78"/>
  <c r="R16" i="78"/>
  <c r="S29" i="78"/>
  <c r="R29" i="78"/>
  <c r="S10" i="78"/>
  <c r="R10" i="78"/>
  <c r="S7" i="78"/>
  <c r="R7" i="78"/>
  <c r="S19" i="78"/>
  <c r="R19" i="78"/>
  <c r="S30" i="78"/>
  <c r="R30" i="78"/>
  <c r="S9" i="78"/>
  <c r="R9" i="78"/>
  <c r="S23" i="78"/>
  <c r="R23" i="78"/>
  <c r="S21" i="78"/>
  <c r="R21" i="78"/>
  <c r="S11" i="78"/>
  <c r="R11" i="78"/>
  <c r="S8" i="78"/>
  <c r="R8" i="78"/>
  <c r="S18" i="78"/>
  <c r="R18" i="78"/>
  <c r="S26" i="78"/>
  <c r="R26" i="78"/>
  <c r="S13" i="78"/>
  <c r="R13" i="78"/>
  <c r="S28" i="78"/>
  <c r="R28" i="78"/>
  <c r="S25" i="78"/>
  <c r="R25" i="78"/>
  <c r="S27" i="78"/>
  <c r="R27" i="78"/>
  <c r="S17" i="78"/>
  <c r="R17" i="78"/>
  <c r="S24" i="78"/>
  <c r="R24" i="78"/>
  <c r="S31" i="78"/>
  <c r="R31" i="78"/>
  <c r="S20" i="78"/>
  <c r="R20" i="78"/>
  <c r="S15" i="78"/>
  <c r="R15" i="78"/>
  <c r="S22" i="78"/>
  <c r="R22" i="78"/>
  <c r="P46" i="78"/>
  <c r="O46" i="78"/>
  <c r="P45" i="78"/>
  <c r="O45" i="78"/>
  <c r="P44" i="78"/>
  <c r="O44" i="78"/>
  <c r="P43" i="78"/>
  <c r="O43" i="78"/>
  <c r="P42" i="78"/>
  <c r="O42" i="78"/>
  <c r="P41" i="78"/>
  <c r="O41" i="78"/>
  <c r="P40" i="78"/>
  <c r="O40" i="78"/>
  <c r="P39" i="78"/>
  <c r="O39" i="78"/>
  <c r="P38" i="78"/>
  <c r="O38" i="78"/>
  <c r="P37" i="78"/>
  <c r="O37" i="78"/>
  <c r="P36" i="78"/>
  <c r="O36" i="78"/>
  <c r="P35" i="78"/>
  <c r="O35" i="78"/>
  <c r="P34" i="78"/>
  <c r="O34" i="78"/>
  <c r="P33" i="78"/>
  <c r="O33" i="78"/>
  <c r="P32" i="78"/>
  <c r="O32" i="78"/>
  <c r="P12" i="78"/>
  <c r="O12" i="78"/>
  <c r="P14" i="78"/>
  <c r="O14" i="78"/>
  <c r="P16" i="78"/>
  <c r="O16" i="78"/>
  <c r="P29" i="78"/>
  <c r="O29" i="78"/>
  <c r="P10" i="78"/>
  <c r="O10" i="78"/>
  <c r="P7" i="78"/>
  <c r="O7" i="78"/>
  <c r="P19" i="78"/>
  <c r="O19" i="78"/>
  <c r="P30" i="78"/>
  <c r="O30" i="78"/>
  <c r="P9" i="78"/>
  <c r="O9" i="78"/>
  <c r="P23" i="78"/>
  <c r="O23" i="78"/>
  <c r="U23" i="78"/>
  <c r="P21" i="78"/>
  <c r="O21" i="78"/>
  <c r="P11" i="78"/>
  <c r="O11" i="78"/>
  <c r="P8" i="78"/>
  <c r="O8" i="78"/>
  <c r="P18" i="78"/>
  <c r="O18" i="78"/>
  <c r="P26" i="78"/>
  <c r="O26" i="78"/>
  <c r="P13" i="78"/>
  <c r="O13" i="78"/>
  <c r="P28" i="78"/>
  <c r="O28" i="78"/>
  <c r="P25" i="78"/>
  <c r="O25" i="78"/>
  <c r="P27" i="78"/>
  <c r="O27" i="78"/>
  <c r="P17" i="78"/>
  <c r="O17" i="78"/>
  <c r="P24" i="78"/>
  <c r="O24" i="78"/>
  <c r="P31" i="78"/>
  <c r="O31" i="78"/>
  <c r="P20" i="78"/>
  <c r="O20" i="78"/>
  <c r="P15" i="78"/>
  <c r="O15" i="78"/>
  <c r="P22" i="78"/>
  <c r="O22" i="78"/>
  <c r="L15" i="78"/>
  <c r="M15" i="78"/>
  <c r="L20" i="78"/>
  <c r="M20" i="78"/>
  <c r="L31" i="78"/>
  <c r="M31" i="78"/>
  <c r="L24" i="78"/>
  <c r="M24" i="78"/>
  <c r="L17" i="78"/>
  <c r="M17" i="78"/>
  <c r="L27" i="78"/>
  <c r="M27" i="78"/>
  <c r="L25" i="78"/>
  <c r="M25" i="78"/>
  <c r="L28" i="78"/>
  <c r="M28" i="78"/>
  <c r="L13" i="78"/>
  <c r="M13" i="78"/>
  <c r="L26" i="78"/>
  <c r="M26" i="78"/>
  <c r="L18" i="78"/>
  <c r="M18" i="78"/>
  <c r="L8" i="78"/>
  <c r="M8" i="78"/>
  <c r="L11" i="78"/>
  <c r="M11" i="78"/>
  <c r="L21" i="78"/>
  <c r="U21" i="78"/>
  <c r="M21" i="78"/>
  <c r="V21" i="78"/>
  <c r="L23" i="78"/>
  <c r="M23" i="78"/>
  <c r="L9" i="78"/>
  <c r="M9" i="78"/>
  <c r="L30" i="78"/>
  <c r="U30" i="78"/>
  <c r="M30" i="78"/>
  <c r="V30" i="78"/>
  <c r="L19" i="78"/>
  <c r="M19" i="78"/>
  <c r="L7" i="78"/>
  <c r="M7" i="78"/>
  <c r="L10" i="78"/>
  <c r="M10" i="78"/>
  <c r="L29" i="78"/>
  <c r="U29" i="78"/>
  <c r="M29" i="78"/>
  <c r="V29" i="78"/>
  <c r="L16" i="78"/>
  <c r="M16" i="78"/>
  <c r="L14" i="78"/>
  <c r="M14" i="78"/>
  <c r="L12" i="78"/>
  <c r="M12" i="78"/>
  <c r="L32" i="78"/>
  <c r="M32" i="78"/>
  <c r="L33" i="78"/>
  <c r="M33" i="78"/>
  <c r="L34" i="78"/>
  <c r="M34" i="78"/>
  <c r="L35" i="78"/>
  <c r="M35" i="78"/>
  <c r="L36" i="78"/>
  <c r="M36" i="78"/>
  <c r="L37" i="78"/>
  <c r="M37" i="78"/>
  <c r="L38" i="78"/>
  <c r="M38" i="78"/>
  <c r="L39" i="78"/>
  <c r="M39" i="78"/>
  <c r="L40" i="78"/>
  <c r="M40" i="78"/>
  <c r="L41" i="78"/>
  <c r="M41" i="78"/>
  <c r="L42" i="78"/>
  <c r="M42" i="78"/>
  <c r="L43" i="78"/>
  <c r="M43" i="78"/>
  <c r="L44" i="78"/>
  <c r="M44" i="78"/>
  <c r="L45" i="78"/>
  <c r="M45" i="78"/>
  <c r="L46" i="78"/>
  <c r="M46" i="78"/>
  <c r="M22" i="78"/>
  <c r="V22" i="78"/>
  <c r="L22" i="78"/>
  <c r="U22" i="78"/>
  <c r="K22" i="78"/>
  <c r="S36" i="90"/>
  <c r="Q36" i="90"/>
  <c r="R35" i="90"/>
  <c r="R36" i="90"/>
  <c r="S35" i="90"/>
  <c r="Q35" i="90"/>
  <c r="F8" i="37"/>
  <c r="F9" i="37"/>
  <c r="F10" i="37"/>
  <c r="F11" i="37" s="1"/>
  <c r="F12" i="37" s="1"/>
  <c r="F13" i="37" s="1"/>
  <c r="F14" i="37" s="1"/>
  <c r="F15" i="37" s="1"/>
  <c r="F16" i="37" s="1"/>
  <c r="F17" i="37" s="1"/>
  <c r="F18" i="37" s="1"/>
  <c r="F19" i="37" s="1"/>
  <c r="F20" i="37" s="1"/>
  <c r="F21" i="37" s="1"/>
  <c r="F22" i="37" s="1"/>
  <c r="F23" i="37" s="1"/>
  <c r="F24" i="37" s="1"/>
  <c r="F25" i="37" s="1"/>
  <c r="F26" i="37" s="1"/>
  <c r="F27" i="37" s="1"/>
  <c r="F28" i="37" s="1"/>
  <c r="R7" i="97"/>
  <c r="AC14" i="97"/>
  <c r="AC17" i="97"/>
  <c r="AC19" i="97"/>
  <c r="AC20" i="97"/>
  <c r="AC27" i="97"/>
  <c r="AC31" i="97"/>
  <c r="AC25" i="97"/>
  <c r="AC36" i="97"/>
  <c r="AC13" i="97"/>
  <c r="Q15" i="97"/>
  <c r="AC15" i="97"/>
  <c r="S8" i="97"/>
  <c r="AC8" i="97"/>
  <c r="R9" i="97"/>
  <c r="AC9" i="97"/>
  <c r="Q10" i="97"/>
  <c r="AC10" i="97"/>
  <c r="AC12" i="97"/>
  <c r="AC38" i="97"/>
  <c r="R14" i="97"/>
  <c r="S21" i="97"/>
  <c r="AC21" i="97"/>
  <c r="T21" i="97"/>
  <c r="U21" i="97" s="1"/>
  <c r="AC34" i="97"/>
  <c r="AC28" i="97"/>
  <c r="AC22" i="97"/>
  <c r="AC33" i="97"/>
  <c r="AC37" i="97"/>
  <c r="AC13" i="93"/>
  <c r="AC19" i="93"/>
  <c r="AC12" i="93"/>
  <c r="T17" i="93"/>
  <c r="U17" i="93" s="1"/>
  <c r="AC14" i="93"/>
  <c r="AC13" i="91"/>
  <c r="AC17" i="91"/>
  <c r="AC11" i="91"/>
  <c r="T11" i="91"/>
  <c r="U11" i="91" s="1"/>
  <c r="AC14" i="91"/>
  <c r="AC12" i="91"/>
  <c r="Q38" i="90"/>
  <c r="S37" i="90"/>
  <c r="Q37" i="90"/>
  <c r="S38" i="90"/>
  <c r="R37" i="90"/>
  <c r="R38" i="90"/>
  <c r="AC12" i="89"/>
  <c r="AC10" i="89"/>
  <c r="AC17" i="89"/>
  <c r="T17" i="89"/>
  <c r="U17" i="89" s="1"/>
  <c r="AC16" i="89"/>
  <c r="AC13" i="89"/>
  <c r="AC19" i="89"/>
  <c r="U19" i="78"/>
  <c r="V19" i="78"/>
  <c r="V23" i="78"/>
  <c r="U28" i="78"/>
  <c r="U24" i="78"/>
  <c r="V26" i="78"/>
  <c r="V27" i="78"/>
  <c r="U25" i="78"/>
  <c r="U31" i="78"/>
  <c r="V20" i="78"/>
  <c r="V25" i="78"/>
  <c r="V31" i="78"/>
  <c r="V28" i="78"/>
  <c r="V24" i="78"/>
  <c r="U26" i="78"/>
  <c r="U27" i="78"/>
  <c r="U20" i="78"/>
  <c r="G21" i="97"/>
  <c r="F21" i="97" s="1"/>
  <c r="AD21" i="97"/>
  <c r="T9" i="97"/>
  <c r="U9" i="97" s="1"/>
  <c r="T8" i="97"/>
  <c r="U8" i="97" s="1"/>
  <c r="T16" i="97"/>
  <c r="U16" i="97" s="1"/>
  <c r="T30" i="97"/>
  <c r="U30" i="97" s="1"/>
  <c r="T26" i="97"/>
  <c r="U26" i="97" s="1"/>
  <c r="T39" i="97"/>
  <c r="U39" i="97" s="1"/>
  <c r="T29" i="97"/>
  <c r="U29" i="97" s="1"/>
  <c r="T24" i="97"/>
  <c r="U24" i="97" s="1"/>
  <c r="T35" i="97"/>
  <c r="U35" i="97" s="1"/>
  <c r="T11" i="97"/>
  <c r="U11" i="97" s="1"/>
  <c r="T18" i="97"/>
  <c r="U18" i="97" s="1"/>
  <c r="T23" i="97"/>
  <c r="U23" i="97" s="1"/>
  <c r="T32" i="97"/>
  <c r="U32" i="97" s="1"/>
  <c r="T10" i="97"/>
  <c r="U10" i="97" s="1"/>
  <c r="T15" i="97"/>
  <c r="U15" i="97" s="1"/>
  <c r="T31" i="97"/>
  <c r="U31" i="97" s="1"/>
  <c r="T17" i="97"/>
  <c r="U17" i="97" s="1"/>
  <c r="T13" i="97"/>
  <c r="U13" i="97" s="1"/>
  <c r="T14" i="97"/>
  <c r="U14" i="97" s="1"/>
  <c r="T38" i="97"/>
  <c r="U38" i="97" s="1"/>
  <c r="T27" i="97"/>
  <c r="U27" i="97" s="1"/>
  <c r="T34" i="97"/>
  <c r="U34" i="97" s="1"/>
  <c r="T37" i="97"/>
  <c r="U37" i="97" s="1"/>
  <c r="T36" i="97"/>
  <c r="U36" i="97" s="1"/>
  <c r="T19" i="97"/>
  <c r="U19" i="97" s="1"/>
  <c r="T33" i="97"/>
  <c r="U33" i="97" s="1"/>
  <c r="T22" i="97"/>
  <c r="U22" i="97" s="1"/>
  <c r="T28" i="97"/>
  <c r="U28" i="97" s="1"/>
  <c r="T12" i="97"/>
  <c r="U12" i="97" s="1"/>
  <c r="T25" i="97"/>
  <c r="U25" i="97" s="1"/>
  <c r="T20" i="97"/>
  <c r="U20" i="97" s="1"/>
  <c r="T15" i="93"/>
  <c r="U15" i="93" s="1"/>
  <c r="T18" i="91"/>
  <c r="U18" i="91" s="1"/>
  <c r="T16" i="93"/>
  <c r="U16" i="93" s="1"/>
  <c r="G16" i="93"/>
  <c r="F16" i="93" s="1"/>
  <c r="AD16" i="93"/>
  <c r="AD15" i="93"/>
  <c r="G15" i="93"/>
  <c r="F15" i="93" s="1"/>
  <c r="G17" i="93"/>
  <c r="F17" i="93" s="1"/>
  <c r="AD17" i="93"/>
  <c r="T12" i="93"/>
  <c r="U12" i="93" s="1"/>
  <c r="T14" i="93"/>
  <c r="U14" i="93" s="1"/>
  <c r="T19" i="93"/>
  <c r="U19" i="93" s="1"/>
  <c r="T13" i="93"/>
  <c r="U13" i="93" s="1"/>
  <c r="T18" i="93"/>
  <c r="U18" i="93" s="1"/>
  <c r="G18" i="91"/>
  <c r="F18" i="91" s="1"/>
  <c r="AD18" i="91"/>
  <c r="G11" i="91"/>
  <c r="F11" i="91" s="1"/>
  <c r="AD11" i="91"/>
  <c r="T12" i="91"/>
  <c r="U12" i="91" s="1"/>
  <c r="T16" i="91"/>
  <c r="U16" i="91" s="1"/>
  <c r="T14" i="91"/>
  <c r="U14" i="91" s="1"/>
  <c r="T17" i="91"/>
  <c r="U17" i="91" s="1"/>
  <c r="T15" i="91"/>
  <c r="U15" i="91" s="1"/>
  <c r="T13" i="91"/>
  <c r="U13" i="91" s="1"/>
  <c r="T19" i="91"/>
  <c r="U19" i="91" s="1"/>
  <c r="G17" i="89"/>
  <c r="F17" i="89" s="1"/>
  <c r="AD17" i="89"/>
  <c r="T10" i="89"/>
  <c r="U10" i="89" s="1"/>
  <c r="T19" i="89"/>
  <c r="U19" i="89" s="1"/>
  <c r="T15" i="89"/>
  <c r="U15" i="89" s="1"/>
  <c r="T13" i="89"/>
  <c r="U13" i="89" s="1"/>
  <c r="T12" i="89"/>
  <c r="U12" i="89" s="1"/>
  <c r="T16" i="89"/>
  <c r="U16" i="89" s="1"/>
  <c r="T8" i="89"/>
  <c r="U8" i="89" s="1"/>
  <c r="T9" i="89"/>
  <c r="U9" i="89" s="1"/>
  <c r="T18" i="89"/>
  <c r="U18" i="89" s="1"/>
  <c r="T14" i="89"/>
  <c r="U14" i="89" s="1"/>
  <c r="T11" i="89"/>
  <c r="U11" i="89" s="1"/>
  <c r="AG46" i="78"/>
  <c r="AD46" i="78"/>
  <c r="AE46" i="78" s="1"/>
  <c r="AA46" i="78"/>
  <c r="AB46" i="78" s="1"/>
  <c r="AC46" i="78" s="1"/>
  <c r="Z46" i="78"/>
  <c r="Y46" i="78"/>
  <c r="Q46" i="78"/>
  <c r="N46" i="78"/>
  <c r="K46" i="78"/>
  <c r="J46" i="78"/>
  <c r="I46" i="78" s="1"/>
  <c r="AG45" i="78"/>
  <c r="AD45" i="78"/>
  <c r="AE45" i="78" s="1"/>
  <c r="AA45" i="78"/>
  <c r="AB45" i="78" s="1"/>
  <c r="AC45" i="78" s="1"/>
  <c r="Z45" i="78"/>
  <c r="Y45" i="78"/>
  <c r="Q45" i="78"/>
  <c r="N45" i="78"/>
  <c r="K45" i="78"/>
  <c r="J45" i="78"/>
  <c r="I45" i="78" s="1"/>
  <c r="AG44" i="78"/>
  <c r="AD44" i="78"/>
  <c r="AE44" i="78" s="1"/>
  <c r="AA44" i="78"/>
  <c r="AB44" i="78" s="1"/>
  <c r="AC44" i="78" s="1"/>
  <c r="Z44" i="78"/>
  <c r="Y44" i="78"/>
  <c r="Q44" i="78"/>
  <c r="N44" i="78"/>
  <c r="K44" i="78"/>
  <c r="J44" i="78"/>
  <c r="I44" i="78" s="1"/>
  <c r="AG43" i="78"/>
  <c r="AD43" i="78"/>
  <c r="AE43" i="78" s="1"/>
  <c r="AA43" i="78"/>
  <c r="AB43" i="78" s="1"/>
  <c r="AC43" i="78" s="1"/>
  <c r="Z43" i="78"/>
  <c r="Y43" i="78"/>
  <c r="Q43" i="78"/>
  <c r="N43" i="78"/>
  <c r="K43" i="78"/>
  <c r="J43" i="78"/>
  <c r="I43" i="78" s="1"/>
  <c r="AG42" i="78"/>
  <c r="AD42" i="78"/>
  <c r="AE42" i="78" s="1"/>
  <c r="AA42" i="78"/>
  <c r="AB42" i="78" s="1"/>
  <c r="AC42" i="78" s="1"/>
  <c r="Z42" i="78"/>
  <c r="Y42" i="78"/>
  <c r="Q42" i="78"/>
  <c r="N42" i="78"/>
  <c r="K42" i="78"/>
  <c r="J42" i="78"/>
  <c r="I42" i="78" s="1"/>
  <c r="AG41" i="78"/>
  <c r="AD41" i="78"/>
  <c r="AE41" i="78" s="1"/>
  <c r="AA41" i="78"/>
  <c r="AB41" i="78" s="1"/>
  <c r="AC41" i="78" s="1"/>
  <c r="Z41" i="78"/>
  <c r="Y41" i="78"/>
  <c r="Q41" i="78"/>
  <c r="N41" i="78"/>
  <c r="K41" i="78"/>
  <c r="J41" i="78"/>
  <c r="I41" i="78" s="1"/>
  <c r="AG40" i="78"/>
  <c r="AD40" i="78"/>
  <c r="AE40" i="78" s="1"/>
  <c r="AA40" i="78"/>
  <c r="AB40" i="78" s="1"/>
  <c r="AC40" i="78" s="1"/>
  <c r="Z40" i="78"/>
  <c r="Y40" i="78"/>
  <c r="Q40" i="78"/>
  <c r="N40" i="78"/>
  <c r="K40" i="78"/>
  <c r="J40" i="78"/>
  <c r="I40" i="78" s="1"/>
  <c r="AG39" i="78"/>
  <c r="AD39" i="78"/>
  <c r="AE39" i="78" s="1"/>
  <c r="AA39" i="78"/>
  <c r="AB39" i="78" s="1"/>
  <c r="AC39" i="78" s="1"/>
  <c r="Z39" i="78"/>
  <c r="Y39" i="78"/>
  <c r="Q39" i="78"/>
  <c r="N39" i="78"/>
  <c r="K39" i="78"/>
  <c r="J39" i="78"/>
  <c r="I39" i="78" s="1"/>
  <c r="AG38" i="78"/>
  <c r="AD38" i="78"/>
  <c r="AE38" i="78" s="1"/>
  <c r="AA38" i="78"/>
  <c r="AB38" i="78" s="1"/>
  <c r="AC38" i="78" s="1"/>
  <c r="Z38" i="78"/>
  <c r="Y38" i="78"/>
  <c r="Q38" i="78"/>
  <c r="N38" i="78"/>
  <c r="K38" i="78"/>
  <c r="J38" i="78"/>
  <c r="I38" i="78" s="1"/>
  <c r="AG37" i="78"/>
  <c r="AD37" i="78"/>
  <c r="AE37" i="78" s="1"/>
  <c r="AA37" i="78"/>
  <c r="AB37" i="78" s="1"/>
  <c r="AC37" i="78" s="1"/>
  <c r="Z37" i="78"/>
  <c r="Y37" i="78"/>
  <c r="Q37" i="78"/>
  <c r="N37" i="78"/>
  <c r="K37" i="78"/>
  <c r="J37" i="78"/>
  <c r="I37" i="78" s="1"/>
  <c r="AG36" i="78"/>
  <c r="AD36" i="78"/>
  <c r="AE36" i="78" s="1"/>
  <c r="AA36" i="78"/>
  <c r="AB36" i="78" s="1"/>
  <c r="AC36" i="78" s="1"/>
  <c r="Z36" i="78"/>
  <c r="Y36" i="78"/>
  <c r="Q36" i="78"/>
  <c r="N36" i="78"/>
  <c r="K36" i="78"/>
  <c r="J36" i="78"/>
  <c r="I36" i="78" s="1"/>
  <c r="AG35" i="78"/>
  <c r="AD35" i="78"/>
  <c r="AE35" i="78" s="1"/>
  <c r="AA35" i="78"/>
  <c r="AB35" i="78" s="1"/>
  <c r="AC35" i="78" s="1"/>
  <c r="Z35" i="78"/>
  <c r="Y35" i="78"/>
  <c r="Q35" i="78"/>
  <c r="N35" i="78"/>
  <c r="K35" i="78"/>
  <c r="J35" i="78"/>
  <c r="I35" i="78" s="1"/>
  <c r="AG34" i="78"/>
  <c r="AD34" i="78"/>
  <c r="AE34" i="78" s="1"/>
  <c r="AA34" i="78"/>
  <c r="AB34" i="78" s="1"/>
  <c r="AC34" i="78" s="1"/>
  <c r="Z34" i="78"/>
  <c r="Y34" i="78"/>
  <c r="Q34" i="78"/>
  <c r="N34" i="78"/>
  <c r="K34" i="78"/>
  <c r="J34" i="78"/>
  <c r="I34" i="78" s="1"/>
  <c r="AG33" i="78"/>
  <c r="AD33" i="78"/>
  <c r="AE33" i="78" s="1"/>
  <c r="AA33" i="78"/>
  <c r="AB33" i="78" s="1"/>
  <c r="AC33" i="78" s="1"/>
  <c r="Z33" i="78"/>
  <c r="Y33" i="78"/>
  <c r="Q33" i="78"/>
  <c r="N33" i="78"/>
  <c r="K33" i="78"/>
  <c r="J33" i="78"/>
  <c r="I33" i="78" s="1"/>
  <c r="AG32" i="78"/>
  <c r="AD32" i="78"/>
  <c r="AE32" i="78" s="1"/>
  <c r="AA32" i="78"/>
  <c r="AB32" i="78" s="1"/>
  <c r="AC32" i="78" s="1"/>
  <c r="Z32" i="78"/>
  <c r="Y32" i="78"/>
  <c r="Q32" i="78"/>
  <c r="N32" i="78"/>
  <c r="K32" i="78"/>
  <c r="J32" i="78"/>
  <c r="I32" i="78" s="1"/>
  <c r="AD12" i="78"/>
  <c r="AE12" i="78" s="1"/>
  <c r="AA12" i="78"/>
  <c r="Z12" i="78"/>
  <c r="Y12" i="78"/>
  <c r="Q12" i="78"/>
  <c r="N12" i="78"/>
  <c r="K12" i="78"/>
  <c r="AD14" i="78"/>
  <c r="AE14" i="78" s="1"/>
  <c r="AA14" i="78"/>
  <c r="Z14" i="78"/>
  <c r="Y14" i="78"/>
  <c r="Q14" i="78"/>
  <c r="N14" i="78"/>
  <c r="K14" i="78"/>
  <c r="AD9" i="78"/>
  <c r="AE9" i="78" s="1"/>
  <c r="AA9" i="78"/>
  <c r="Z9" i="78"/>
  <c r="Y9" i="78"/>
  <c r="Q9" i="78"/>
  <c r="N9" i="78"/>
  <c r="K9" i="78"/>
  <c r="AD13" i="78"/>
  <c r="AE13" i="78" s="1"/>
  <c r="AA13" i="78"/>
  <c r="Z13" i="78"/>
  <c r="Y13" i="78"/>
  <c r="Q13" i="78"/>
  <c r="N13" i="78"/>
  <c r="K13" i="78"/>
  <c r="AD23" i="78"/>
  <c r="AE23" i="78" s="1"/>
  <c r="AA23" i="78"/>
  <c r="AB23" i="78" s="1"/>
  <c r="AC23" i="78" s="1"/>
  <c r="Z23" i="78"/>
  <c r="Y23" i="78"/>
  <c r="Q23" i="78"/>
  <c r="N23" i="78"/>
  <c r="K23" i="78"/>
  <c r="AD8" i="78"/>
  <c r="AE8" i="78" s="1"/>
  <c r="AA8" i="78"/>
  <c r="Z8" i="78"/>
  <c r="Y8" i="78"/>
  <c r="Q8" i="78"/>
  <c r="N8" i="78"/>
  <c r="K8" i="78"/>
  <c r="AD11" i="78"/>
  <c r="AE11" i="78" s="1"/>
  <c r="AA11" i="78"/>
  <c r="Z11" i="78"/>
  <c r="Y11" i="78"/>
  <c r="Q11" i="78"/>
  <c r="N11" i="78"/>
  <c r="K11" i="78"/>
  <c r="AD24" i="78"/>
  <c r="AE24" i="78" s="1"/>
  <c r="AA24" i="78"/>
  <c r="AB24" i="78" s="1"/>
  <c r="AC24" i="78" s="1"/>
  <c r="Z24" i="78"/>
  <c r="Y24" i="78"/>
  <c r="Q24" i="78"/>
  <c r="N24" i="78"/>
  <c r="K24" i="78"/>
  <c r="AD17" i="78"/>
  <c r="AE17" i="78" s="1"/>
  <c r="AA17" i="78"/>
  <c r="Z17" i="78"/>
  <c r="Y17" i="78"/>
  <c r="Q17" i="78"/>
  <c r="N17" i="78"/>
  <c r="K17" i="78"/>
  <c r="AD10" i="78"/>
  <c r="AE10" i="78" s="1"/>
  <c r="AA10" i="78"/>
  <c r="Z10" i="78"/>
  <c r="Y10" i="78"/>
  <c r="Q10" i="78"/>
  <c r="N10" i="78"/>
  <c r="K10" i="78"/>
  <c r="AD16" i="78"/>
  <c r="AE16" i="78" s="1"/>
  <c r="AA16" i="78"/>
  <c r="Z16" i="78"/>
  <c r="Y16" i="78"/>
  <c r="Q16" i="78"/>
  <c r="N16" i="78"/>
  <c r="K16" i="78"/>
  <c r="AD27" i="78"/>
  <c r="AE27" i="78" s="1"/>
  <c r="AA27" i="78"/>
  <c r="AB27" i="78" s="1"/>
  <c r="AC27" i="78" s="1"/>
  <c r="Z27" i="78"/>
  <c r="Y27" i="78"/>
  <c r="Q27" i="78"/>
  <c r="N27" i="78"/>
  <c r="K27" i="78"/>
  <c r="AD19" i="78"/>
  <c r="AE19" i="78" s="1"/>
  <c r="AA19" i="78"/>
  <c r="AB19" i="78" s="1"/>
  <c r="AC19" i="78" s="1"/>
  <c r="Z19" i="78"/>
  <c r="Y19" i="78"/>
  <c r="Q19" i="78"/>
  <c r="N19" i="78"/>
  <c r="K19" i="78"/>
  <c r="AD26" i="78"/>
  <c r="AE26" i="78" s="1"/>
  <c r="AA26" i="78"/>
  <c r="AB26" i="78" s="1"/>
  <c r="AC26" i="78" s="1"/>
  <c r="Z26" i="78"/>
  <c r="Y26" i="78"/>
  <c r="Q26" i="78"/>
  <c r="N26" i="78"/>
  <c r="K26" i="78"/>
  <c r="AD7" i="78"/>
  <c r="AE7" i="78" s="1"/>
  <c r="AA7" i="78"/>
  <c r="Z7" i="78"/>
  <c r="Y7" i="78"/>
  <c r="Q7" i="78"/>
  <c r="N7" i="78"/>
  <c r="K7" i="78"/>
  <c r="AD30" i="78"/>
  <c r="AE30" i="78" s="1"/>
  <c r="AA30" i="78"/>
  <c r="AB30" i="78" s="1"/>
  <c r="AC30" i="78" s="1"/>
  <c r="Z30" i="78"/>
  <c r="Y30" i="78"/>
  <c r="Q30" i="78"/>
  <c r="N30" i="78"/>
  <c r="K30" i="78"/>
  <c r="T30" i="78"/>
  <c r="AD21" i="78"/>
  <c r="AE21" i="78" s="1"/>
  <c r="AA21" i="78"/>
  <c r="AB21" i="78" s="1"/>
  <c r="AC21" i="78" s="1"/>
  <c r="Z21" i="78"/>
  <c r="Y21" i="78"/>
  <c r="Q21" i="78"/>
  <c r="N21" i="78"/>
  <c r="K21" i="78"/>
  <c r="AD18" i="78"/>
  <c r="AE18" i="78" s="1"/>
  <c r="AA18" i="78"/>
  <c r="Z18" i="78"/>
  <c r="Y18" i="78"/>
  <c r="Q18" i="78"/>
  <c r="N18" i="78"/>
  <c r="K18" i="78"/>
  <c r="AD22" i="78"/>
  <c r="AE22" i="78" s="1"/>
  <c r="AA22" i="78"/>
  <c r="AB22" i="78" s="1"/>
  <c r="AC22" i="78" s="1"/>
  <c r="Z22" i="78"/>
  <c r="Y22" i="78"/>
  <c r="Q22" i="78"/>
  <c r="N22" i="78"/>
  <c r="AD20" i="78"/>
  <c r="AE20" i="78" s="1"/>
  <c r="AA20" i="78"/>
  <c r="AB20" i="78" s="1"/>
  <c r="AC20" i="78" s="1"/>
  <c r="Z20" i="78"/>
  <c r="Y20" i="78"/>
  <c r="Q20" i="78"/>
  <c r="N20" i="78"/>
  <c r="K20" i="78"/>
  <c r="AD15" i="78"/>
  <c r="AE15" i="78" s="1"/>
  <c r="AA15" i="78"/>
  <c r="Z15" i="78"/>
  <c r="Y15" i="78"/>
  <c r="Q15" i="78"/>
  <c r="N15" i="78"/>
  <c r="K15" i="78"/>
  <c r="AD29" i="78"/>
  <c r="AE29" i="78" s="1"/>
  <c r="AA29" i="78"/>
  <c r="AB29" i="78" s="1"/>
  <c r="AC29" i="78" s="1"/>
  <c r="Z29" i="78"/>
  <c r="Y29" i="78"/>
  <c r="Q29" i="78"/>
  <c r="N29" i="78"/>
  <c r="K29" i="78"/>
  <c r="AD25" i="78"/>
  <c r="AE25" i="78" s="1"/>
  <c r="AA25" i="78"/>
  <c r="AB25" i="78" s="1"/>
  <c r="AC25" i="78" s="1"/>
  <c r="Z25" i="78"/>
  <c r="Y25" i="78"/>
  <c r="Q25" i="78"/>
  <c r="N25" i="78"/>
  <c r="K25" i="78"/>
  <c r="AD31" i="78"/>
  <c r="AE31" i="78" s="1"/>
  <c r="AA31" i="78"/>
  <c r="AB31" i="78" s="1"/>
  <c r="AC31" i="78" s="1"/>
  <c r="Z31" i="78"/>
  <c r="Y31" i="78"/>
  <c r="Q31" i="78"/>
  <c r="N31" i="78"/>
  <c r="K31" i="78"/>
  <c r="AD28" i="78"/>
  <c r="AE28" i="78" s="1"/>
  <c r="AA28" i="78"/>
  <c r="AB28" i="78" s="1"/>
  <c r="AC28" i="78" s="1"/>
  <c r="Z28" i="78"/>
  <c r="Y28" i="78"/>
  <c r="Q28" i="78"/>
  <c r="N28" i="78"/>
  <c r="K28" i="78"/>
  <c r="A1" i="78"/>
  <c r="T36" i="90"/>
  <c r="U36" i="90" s="1"/>
  <c r="G36" i="90"/>
  <c r="F36" i="90" s="1"/>
  <c r="T35" i="90"/>
  <c r="U35" i="90" s="1"/>
  <c r="G25" i="97"/>
  <c r="F25" i="97" s="1"/>
  <c r="AD25" i="97"/>
  <c r="AD14" i="97"/>
  <c r="G14" i="97"/>
  <c r="F14" i="97" s="1"/>
  <c r="G23" i="97"/>
  <c r="F23" i="97" s="1"/>
  <c r="AD23" i="97"/>
  <c r="AD30" i="97"/>
  <c r="G30" i="97"/>
  <c r="F30" i="97" s="1"/>
  <c r="G12" i="97"/>
  <c r="F12" i="97" s="1"/>
  <c r="AD12" i="97"/>
  <c r="G34" i="97"/>
  <c r="F34" i="97" s="1"/>
  <c r="AD34" i="97"/>
  <c r="G13" i="97"/>
  <c r="F13" i="97" s="1"/>
  <c r="AD13" i="97"/>
  <c r="G18" i="97"/>
  <c r="F18" i="97" s="1"/>
  <c r="AD18" i="97"/>
  <c r="G20" i="97"/>
  <c r="F20" i="97" s="1"/>
  <c r="AD20" i="97"/>
  <c r="G28" i="97"/>
  <c r="F28" i="97" s="1"/>
  <c r="AD28" i="97"/>
  <c r="G27" i="97"/>
  <c r="F27" i="97" s="1"/>
  <c r="AD27" i="97"/>
  <c r="G17" i="97"/>
  <c r="F17" i="97" s="1"/>
  <c r="AD17" i="97"/>
  <c r="G11" i="97"/>
  <c r="F11" i="97" s="1"/>
  <c r="AD11" i="97"/>
  <c r="G16" i="97"/>
  <c r="F16" i="97" s="1"/>
  <c r="AD16" i="97"/>
  <c r="G26" i="97"/>
  <c r="F26" i="97" s="1"/>
  <c r="AD26" i="97"/>
  <c r="AD22" i="97"/>
  <c r="G22" i="97"/>
  <c r="F22" i="97" s="1"/>
  <c r="AD38" i="97"/>
  <c r="G38" i="97"/>
  <c r="F38" i="97" s="1"/>
  <c r="G31" i="97"/>
  <c r="F31" i="97" s="1"/>
  <c r="AD31" i="97"/>
  <c r="G35" i="97"/>
  <c r="F35" i="97" s="1"/>
  <c r="AD35" i="97"/>
  <c r="G8" i="97"/>
  <c r="F8" i="97" s="1"/>
  <c r="AD8" i="97"/>
  <c r="G37" i="97"/>
  <c r="F37" i="97" s="1"/>
  <c r="AD37" i="97"/>
  <c r="G33" i="97"/>
  <c r="F33" i="97" s="1"/>
  <c r="AD33" i="97"/>
  <c r="G15" i="97"/>
  <c r="F15" i="97" s="1"/>
  <c r="AD15" i="97"/>
  <c r="G24" i="97"/>
  <c r="F24" i="97" s="1"/>
  <c r="AD24" i="97"/>
  <c r="G9" i="97"/>
  <c r="F9" i="97" s="1"/>
  <c r="AD9" i="97"/>
  <c r="G32" i="97"/>
  <c r="F32" i="97" s="1"/>
  <c r="AD32" i="97"/>
  <c r="G19" i="97"/>
  <c r="F19" i="97" s="1"/>
  <c r="AD19" i="97"/>
  <c r="G10" i="97"/>
  <c r="F10" i="97" s="1"/>
  <c r="AD10" i="97"/>
  <c r="G29" i="97"/>
  <c r="F29" i="97" s="1"/>
  <c r="AD29" i="97"/>
  <c r="G36" i="97"/>
  <c r="F36" i="97" s="1"/>
  <c r="AD36" i="97"/>
  <c r="G39" i="97"/>
  <c r="F39" i="97" s="1"/>
  <c r="AD39" i="97"/>
  <c r="G19" i="93"/>
  <c r="F19" i="93" s="1"/>
  <c r="AD19" i="93"/>
  <c r="G12" i="93"/>
  <c r="F12" i="93" s="1"/>
  <c r="AD12" i="93"/>
  <c r="G18" i="93"/>
  <c r="F18" i="93" s="1"/>
  <c r="AD18" i="93"/>
  <c r="AD14" i="93"/>
  <c r="G14" i="93"/>
  <c r="F14" i="93" s="1"/>
  <c r="G13" i="93"/>
  <c r="F13" i="93" s="1"/>
  <c r="AD13" i="93"/>
  <c r="G16" i="91"/>
  <c r="F16" i="91" s="1"/>
  <c r="AD16" i="91"/>
  <c r="G12" i="91"/>
  <c r="F12" i="91" s="1"/>
  <c r="AD12" i="91"/>
  <c r="G13" i="91"/>
  <c r="F13" i="91" s="1"/>
  <c r="AD13" i="91"/>
  <c r="T38" i="90"/>
  <c r="U38" i="90" s="1"/>
  <c r="G38" i="90"/>
  <c r="F38" i="90" s="1"/>
  <c r="AD15" i="91"/>
  <c r="G15" i="91"/>
  <c r="F15" i="91" s="1"/>
  <c r="AD14" i="91"/>
  <c r="G14" i="91"/>
  <c r="F14" i="91" s="1"/>
  <c r="G19" i="91"/>
  <c r="F19" i="91" s="1"/>
  <c r="AD19" i="91"/>
  <c r="G17" i="91"/>
  <c r="F17" i="91" s="1"/>
  <c r="AD17" i="91"/>
  <c r="G40" i="90"/>
  <c r="F40" i="90" s="1"/>
  <c r="T37" i="90"/>
  <c r="U37" i="90" s="1"/>
  <c r="G13" i="89"/>
  <c r="F13" i="89" s="1"/>
  <c r="AD13" i="89"/>
  <c r="G11" i="89"/>
  <c r="F11" i="89" s="1"/>
  <c r="AD11" i="89"/>
  <c r="AD15" i="89"/>
  <c r="G15" i="89"/>
  <c r="F15" i="89" s="1"/>
  <c r="G12" i="89"/>
  <c r="F12" i="89" s="1"/>
  <c r="AD12" i="89"/>
  <c r="AD14" i="89"/>
  <c r="G14" i="89"/>
  <c r="F14" i="89" s="1"/>
  <c r="G19" i="89"/>
  <c r="F19" i="89" s="1"/>
  <c r="AD19" i="89"/>
  <c r="G9" i="89"/>
  <c r="F9" i="89" s="1"/>
  <c r="AD9" i="89"/>
  <c r="G10" i="89"/>
  <c r="F10" i="89" s="1"/>
  <c r="AD10" i="89"/>
  <c r="G18" i="89"/>
  <c r="F18" i="89" s="1"/>
  <c r="AD18" i="89"/>
  <c r="G8" i="89"/>
  <c r="F8" i="89" s="1"/>
  <c r="AD8" i="89"/>
  <c r="G16" i="89"/>
  <c r="F16" i="89" s="1"/>
  <c r="AD16" i="89"/>
  <c r="T19" i="78"/>
  <c r="AF19" i="78"/>
  <c r="T23" i="78"/>
  <c r="T29" i="78"/>
  <c r="T21" i="78"/>
  <c r="T26" i="78"/>
  <c r="T20" i="78"/>
  <c r="T22" i="78"/>
  <c r="T27" i="78"/>
  <c r="T31" i="78"/>
  <c r="T28" i="78"/>
  <c r="T25" i="78"/>
  <c r="T24" i="78"/>
  <c r="G35" i="90"/>
  <c r="F35" i="90" s="1"/>
  <c r="G37" i="90"/>
  <c r="F37" i="90" s="1"/>
  <c r="W19" i="78"/>
  <c r="X19" i="78" s="1"/>
  <c r="W29" i="78"/>
  <c r="X29" i="78" s="1"/>
  <c r="W21" i="78"/>
  <c r="X21" i="78" s="1"/>
  <c r="W30" i="78"/>
  <c r="X30" i="78" s="1"/>
  <c r="W23" i="78"/>
  <c r="X23" i="78" s="1"/>
  <c r="W27" i="78"/>
  <c r="X27" i="78" s="1"/>
  <c r="W31" i="78"/>
  <c r="X31" i="78" s="1"/>
  <c r="W24" i="78"/>
  <c r="X24" i="78" s="1"/>
  <c r="W22" i="78"/>
  <c r="X22" i="78" s="1"/>
  <c r="W25" i="78"/>
  <c r="X25" i="78" s="1"/>
  <c r="W20" i="78"/>
  <c r="X20" i="78" s="1"/>
  <c r="W28" i="78"/>
  <c r="X28" i="78" s="1"/>
  <c r="W26" i="78"/>
  <c r="X26" i="78" s="1"/>
  <c r="I15" i="74"/>
  <c r="J15" i="74" s="1"/>
  <c r="I12" i="74"/>
  <c r="I9" i="74"/>
  <c r="J9" i="74" s="1"/>
  <c r="I3" i="74"/>
  <c r="J3" i="74" s="1"/>
  <c r="I2" i="74"/>
  <c r="J2" i="74" s="1"/>
  <c r="I26" i="74"/>
  <c r="J26" i="74" s="1"/>
  <c r="I23" i="74"/>
  <c r="J23" i="74" s="1"/>
  <c r="I19" i="74"/>
  <c r="J19" i="74" s="1"/>
  <c r="I13" i="74"/>
  <c r="J13" i="74" s="1"/>
  <c r="I11" i="74"/>
  <c r="J11" i="74" s="1"/>
  <c r="I8" i="74"/>
  <c r="J8" i="74" s="1"/>
  <c r="I7" i="74"/>
  <c r="J7" i="74" s="1"/>
  <c r="I18" i="74"/>
  <c r="J18" i="74" s="1"/>
  <c r="I10" i="74"/>
  <c r="J10" i="74" s="1"/>
  <c r="I21" i="74"/>
  <c r="J21" i="74" s="1"/>
  <c r="I4" i="74"/>
  <c r="J4" i="74" s="1"/>
  <c r="AG23" i="78"/>
  <c r="J23" i="78"/>
  <c r="I23" i="78" s="1"/>
  <c r="AG19" i="78"/>
  <c r="J19" i="78"/>
  <c r="I19" i="78" s="1"/>
  <c r="AG21" i="78"/>
  <c r="J21" i="78"/>
  <c r="I21" i="78" s="1"/>
  <c r="AG29" i="78"/>
  <c r="J29" i="78"/>
  <c r="I29" i="78" s="1"/>
  <c r="AG25" i="78"/>
  <c r="J25" i="78"/>
  <c r="I25" i="78" s="1"/>
  <c r="J30" i="78"/>
  <c r="I30" i="78" s="1"/>
  <c r="AG30" i="78"/>
  <c r="B24" i="73"/>
  <c r="C24" i="73" s="1"/>
  <c r="D24" i="73" s="1"/>
  <c r="E24" i="73" s="1"/>
  <c r="F24" i="73" s="1"/>
  <c r="G24" i="73" s="1"/>
  <c r="H24" i="73" s="1"/>
  <c r="I24" i="73" s="1"/>
  <c r="J24" i="73" s="1"/>
  <c r="B25" i="73"/>
  <c r="C25" i="73" s="1"/>
  <c r="D25" i="73" s="1"/>
  <c r="E25" i="73" s="1"/>
  <c r="F25" i="73" s="1"/>
  <c r="G25" i="73" s="1"/>
  <c r="H25" i="73" s="1"/>
  <c r="I25" i="73" s="1"/>
  <c r="J25" i="73" s="1"/>
  <c r="B26" i="73"/>
  <c r="C26" i="73" s="1"/>
  <c r="D26" i="73" s="1"/>
  <c r="E26" i="73" s="1"/>
  <c r="F26" i="73" s="1"/>
  <c r="G26" i="73" s="1"/>
  <c r="H26" i="73" s="1"/>
  <c r="I26" i="73" s="1"/>
  <c r="J26" i="73" s="1"/>
  <c r="B27" i="73"/>
  <c r="C27" i="73" s="1"/>
  <c r="D27" i="73" s="1"/>
  <c r="E27" i="73" s="1"/>
  <c r="F27" i="73" s="1"/>
  <c r="G27" i="73" s="1"/>
  <c r="H27" i="73" s="1"/>
  <c r="I27" i="73" s="1"/>
  <c r="J27" i="73" s="1"/>
  <c r="B23" i="73"/>
  <c r="C23" i="73" s="1"/>
  <c r="D23" i="73" s="1"/>
  <c r="E23" i="73" s="1"/>
  <c r="F23" i="73" s="1"/>
  <c r="G23" i="73" s="1"/>
  <c r="H23" i="73" s="1"/>
  <c r="I23" i="73" s="1"/>
  <c r="J23" i="73" s="1"/>
  <c r="B22" i="73"/>
  <c r="C22" i="73" s="1"/>
  <c r="D22" i="73" s="1"/>
  <c r="E22" i="73" s="1"/>
  <c r="F22" i="73" s="1"/>
  <c r="G22" i="73" s="1"/>
  <c r="H22" i="73" s="1"/>
  <c r="I22" i="73" s="1"/>
  <c r="J22" i="73" s="1"/>
  <c r="B21" i="73"/>
  <c r="C21" i="73" s="1"/>
  <c r="D21" i="73" s="1"/>
  <c r="E21" i="73" s="1"/>
  <c r="F21" i="73" s="1"/>
  <c r="G21" i="73" s="1"/>
  <c r="H21" i="73" s="1"/>
  <c r="I21" i="73" s="1"/>
  <c r="J21" i="73" s="1"/>
  <c r="B20" i="73"/>
  <c r="C20" i="73" s="1"/>
  <c r="D20" i="73" s="1"/>
  <c r="E20" i="73" s="1"/>
  <c r="F20" i="73" s="1"/>
  <c r="G20" i="73" s="1"/>
  <c r="H20" i="73" s="1"/>
  <c r="I20" i="73" s="1"/>
  <c r="J20" i="73" s="1"/>
  <c r="I13" i="73"/>
  <c r="I19" i="73"/>
  <c r="J19" i="73" s="1"/>
  <c r="I11" i="73"/>
  <c r="J11" i="73" s="1"/>
  <c r="I9" i="73"/>
  <c r="J9" i="73" s="1"/>
  <c r="I6" i="73"/>
  <c r="J6" i="73" s="1"/>
  <c r="I3" i="73"/>
  <c r="J3" i="73" s="1"/>
  <c r="I17" i="73"/>
  <c r="J17" i="73" s="1"/>
  <c r="I15" i="73"/>
  <c r="J15" i="73" s="1"/>
  <c r="I14" i="73"/>
  <c r="J14" i="73" s="1"/>
  <c r="I7" i="73"/>
  <c r="J7" i="73" s="1"/>
  <c r="I5" i="73"/>
  <c r="J5" i="73" s="1"/>
  <c r="I18" i="73"/>
  <c r="J18" i="73" s="1"/>
  <c r="I10" i="73"/>
  <c r="I8" i="73"/>
  <c r="J8" i="73" s="1"/>
  <c r="I4" i="73"/>
  <c r="J4" i="73" s="1"/>
  <c r="I12" i="73"/>
  <c r="J12" i="73" s="1"/>
  <c r="I2" i="73"/>
  <c r="J2" i="73" s="1"/>
  <c r="I16" i="73"/>
  <c r="J16" i="73" s="1"/>
  <c r="B29" i="72"/>
  <c r="C29" i="72" s="1"/>
  <c r="D29" i="72" s="1"/>
  <c r="E29" i="72" s="1"/>
  <c r="F29" i="72" s="1"/>
  <c r="G29" i="72" s="1"/>
  <c r="H29" i="72" s="1"/>
  <c r="I29" i="72" s="1"/>
  <c r="J29" i="72" s="1"/>
  <c r="B30" i="72"/>
  <c r="C30" i="72" s="1"/>
  <c r="D30" i="72" s="1"/>
  <c r="E30" i="72" s="1"/>
  <c r="F30" i="72" s="1"/>
  <c r="G30" i="72" s="1"/>
  <c r="H30" i="72" s="1"/>
  <c r="I30" i="72" s="1"/>
  <c r="J30" i="72" s="1"/>
  <c r="B31" i="72"/>
  <c r="C31" i="72" s="1"/>
  <c r="D31" i="72" s="1"/>
  <c r="E31" i="72" s="1"/>
  <c r="F31" i="72" s="1"/>
  <c r="G31" i="72" s="1"/>
  <c r="H31" i="72" s="1"/>
  <c r="I31" i="72" s="1"/>
  <c r="J31" i="72" s="1"/>
  <c r="B32" i="72"/>
  <c r="C32" i="72" s="1"/>
  <c r="D32" i="72" s="1"/>
  <c r="E32" i="72" s="1"/>
  <c r="F32" i="72" s="1"/>
  <c r="G32" i="72" s="1"/>
  <c r="H32" i="72" s="1"/>
  <c r="I32" i="72" s="1"/>
  <c r="J32" i="72" s="1"/>
  <c r="B33" i="72"/>
  <c r="C33" i="72" s="1"/>
  <c r="D33" i="72" s="1"/>
  <c r="E33" i="72" s="1"/>
  <c r="F33" i="72" s="1"/>
  <c r="G33" i="72" s="1"/>
  <c r="H33" i="72" s="1"/>
  <c r="I33" i="72" s="1"/>
  <c r="J33" i="72" s="1"/>
  <c r="B34" i="72"/>
  <c r="C34" i="72" s="1"/>
  <c r="D34" i="72" s="1"/>
  <c r="E34" i="72" s="1"/>
  <c r="F34" i="72" s="1"/>
  <c r="G34" i="72" s="1"/>
  <c r="H34" i="72" s="1"/>
  <c r="I34" i="72" s="1"/>
  <c r="J34" i="72" s="1"/>
  <c r="B35" i="72"/>
  <c r="C35" i="72" s="1"/>
  <c r="D35" i="72" s="1"/>
  <c r="E35" i="72" s="1"/>
  <c r="F35" i="72" s="1"/>
  <c r="G35" i="72" s="1"/>
  <c r="H35" i="72" s="1"/>
  <c r="I35" i="72" s="1"/>
  <c r="J35" i="72" s="1"/>
  <c r="B36" i="72"/>
  <c r="C36" i="72" s="1"/>
  <c r="D36" i="72" s="1"/>
  <c r="E36" i="72" s="1"/>
  <c r="F36" i="72" s="1"/>
  <c r="G36" i="72" s="1"/>
  <c r="H36" i="72" s="1"/>
  <c r="I36" i="72" s="1"/>
  <c r="J36" i="72" s="1"/>
  <c r="B37" i="72"/>
  <c r="C37" i="72" s="1"/>
  <c r="D37" i="72" s="1"/>
  <c r="E37" i="72" s="1"/>
  <c r="F37" i="72" s="1"/>
  <c r="G37" i="72" s="1"/>
  <c r="H37" i="72" s="1"/>
  <c r="I37" i="72" s="1"/>
  <c r="J37" i="72" s="1"/>
  <c r="B41" i="72"/>
  <c r="C41" i="72" s="1"/>
  <c r="D41" i="72" s="1"/>
  <c r="E41" i="72" s="1"/>
  <c r="F41" i="72" s="1"/>
  <c r="G41" i="72" s="1"/>
  <c r="H41" i="72" s="1"/>
  <c r="I41" i="72" s="1"/>
  <c r="J41" i="72" s="1"/>
  <c r="B40" i="72"/>
  <c r="C40" i="72" s="1"/>
  <c r="D40" i="72" s="1"/>
  <c r="E40" i="72" s="1"/>
  <c r="F40" i="72" s="1"/>
  <c r="G40" i="72" s="1"/>
  <c r="H40" i="72" s="1"/>
  <c r="I40" i="72" s="1"/>
  <c r="J40" i="72" s="1"/>
  <c r="B39" i="72"/>
  <c r="C39" i="72" s="1"/>
  <c r="D39" i="72" s="1"/>
  <c r="E39" i="72" s="1"/>
  <c r="F39" i="72" s="1"/>
  <c r="G39" i="72" s="1"/>
  <c r="H39" i="72" s="1"/>
  <c r="I39" i="72" s="1"/>
  <c r="J39" i="72" s="1"/>
  <c r="B38" i="72"/>
  <c r="C38" i="72" s="1"/>
  <c r="D38" i="72" s="1"/>
  <c r="E38" i="72" s="1"/>
  <c r="F38" i="72" s="1"/>
  <c r="G38" i="72" s="1"/>
  <c r="H38" i="72" s="1"/>
  <c r="I38" i="72" s="1"/>
  <c r="J38" i="72" s="1"/>
  <c r="I26" i="72"/>
  <c r="J26" i="72" s="1"/>
  <c r="I25" i="72"/>
  <c r="J25" i="72" s="1"/>
  <c r="I24" i="72"/>
  <c r="J24" i="72" s="1"/>
  <c r="I18" i="72"/>
  <c r="J18" i="72" s="1"/>
  <c r="I17" i="72"/>
  <c r="J17" i="72" s="1"/>
  <c r="I12" i="72"/>
  <c r="I11" i="72"/>
  <c r="J11" i="72" s="1"/>
  <c r="I7" i="72"/>
  <c r="J7" i="72" s="1"/>
  <c r="I5" i="72"/>
  <c r="J5" i="72" s="1"/>
  <c r="I16" i="72"/>
  <c r="J16" i="72" s="1"/>
  <c r="I19" i="72"/>
  <c r="J19" i="72" s="1"/>
  <c r="I15" i="72"/>
  <c r="J15" i="72" s="1"/>
  <c r="I9" i="72"/>
  <c r="J9" i="72" s="1"/>
  <c r="I3" i="72"/>
  <c r="J3" i="72" s="1"/>
  <c r="I22" i="72"/>
  <c r="J22" i="72" s="1"/>
  <c r="I21" i="72"/>
  <c r="J21" i="72" s="1"/>
  <c r="I20" i="72"/>
  <c r="J20" i="72" s="1"/>
  <c r="I2" i="72"/>
  <c r="J2" i="72" s="1"/>
  <c r="I10" i="72"/>
  <c r="J10" i="72" s="1"/>
  <c r="B24" i="71"/>
  <c r="C24" i="71" s="1"/>
  <c r="D24" i="71" s="1"/>
  <c r="E24" i="71" s="1"/>
  <c r="F24" i="71" s="1"/>
  <c r="G24" i="71" s="1"/>
  <c r="H24" i="71" s="1"/>
  <c r="I24" i="71" s="1"/>
  <c r="J24" i="71" s="1"/>
  <c r="B23" i="71"/>
  <c r="C23" i="71" s="1"/>
  <c r="D23" i="71" s="1"/>
  <c r="E23" i="71" s="1"/>
  <c r="F23" i="71" s="1"/>
  <c r="G23" i="71" s="1"/>
  <c r="H23" i="71" s="1"/>
  <c r="I23" i="71" s="1"/>
  <c r="J23" i="71" s="1"/>
  <c r="B22" i="71"/>
  <c r="C22" i="71" s="1"/>
  <c r="D22" i="71" s="1"/>
  <c r="E22" i="71" s="1"/>
  <c r="F22" i="71" s="1"/>
  <c r="G22" i="71" s="1"/>
  <c r="H22" i="71" s="1"/>
  <c r="I22" i="71" s="1"/>
  <c r="J22" i="71" s="1"/>
  <c r="I21" i="71"/>
  <c r="J21" i="71" s="1"/>
  <c r="I20" i="71"/>
  <c r="I19" i="71"/>
  <c r="I17" i="71"/>
  <c r="J17" i="71" s="1"/>
  <c r="I16" i="71"/>
  <c r="J16" i="71" s="1"/>
  <c r="I15" i="71"/>
  <c r="J15" i="71" s="1"/>
  <c r="I14" i="71"/>
  <c r="J14" i="71" s="1"/>
  <c r="I13" i="71"/>
  <c r="J13" i="71" s="1"/>
  <c r="G90" i="70"/>
  <c r="G93" i="70"/>
  <c r="I16" i="74"/>
  <c r="J16" i="74" s="1"/>
  <c r="G89" i="70"/>
  <c r="G92" i="70"/>
  <c r="G91" i="70"/>
  <c r="I18" i="71"/>
  <c r="J18" i="71" s="1"/>
  <c r="G96" i="70"/>
  <c r="I25" i="74"/>
  <c r="J25" i="74" s="1"/>
  <c r="G113" i="53"/>
  <c r="F113" i="53"/>
  <c r="E113" i="53"/>
  <c r="D113" i="53"/>
  <c r="C113" i="53"/>
  <c r="B113" i="53"/>
  <c r="G102" i="70"/>
  <c r="G104" i="70"/>
  <c r="G97" i="70"/>
  <c r="G88" i="70"/>
  <c r="G118" i="70"/>
  <c r="G98" i="70"/>
  <c r="G95" i="70"/>
  <c r="I8" i="72"/>
  <c r="J8" i="72" s="1"/>
  <c r="G94" i="70"/>
  <c r="G116" i="70"/>
  <c r="G99" i="70"/>
  <c r="G122" i="70"/>
  <c r="G120" i="70"/>
  <c r="G114" i="70"/>
  <c r="G103" i="70"/>
  <c r="G117" i="70"/>
  <c r="I23" i="72"/>
  <c r="J23" i="72" s="1"/>
  <c r="G101" i="70"/>
  <c r="G100" i="70"/>
  <c r="I14" i="74"/>
  <c r="J14" i="74" s="1"/>
  <c r="I14" i="72"/>
  <c r="J14" i="72" s="1"/>
  <c r="G123" i="70"/>
  <c r="G113" i="70"/>
  <c r="G105" i="70"/>
  <c r="G111" i="70"/>
  <c r="G106" i="70"/>
  <c r="G125" i="70"/>
  <c r="G108" i="70"/>
  <c r="G110" i="70"/>
  <c r="G107" i="70"/>
  <c r="G119" i="70"/>
  <c r="G115" i="70"/>
  <c r="I6" i="74"/>
  <c r="J6" i="74" s="1"/>
  <c r="G109" i="70"/>
  <c r="G112" i="70"/>
  <c r="G121" i="70"/>
  <c r="G124" i="70"/>
  <c r="I28" i="72"/>
  <c r="J28" i="72" s="1"/>
  <c r="I6" i="72"/>
  <c r="J6" i="72" s="1"/>
  <c r="I13" i="72"/>
  <c r="J13" i="72" s="1"/>
  <c r="I4" i="72"/>
  <c r="J4" i="72" s="1"/>
  <c r="I27" i="72"/>
  <c r="J27" i="72" s="1"/>
  <c r="J24" i="78"/>
  <c r="I24" i="78" s="1"/>
  <c r="AG24" i="78"/>
  <c r="J27" i="78"/>
  <c r="I27" i="78" s="1"/>
  <c r="AG27" i="78"/>
  <c r="AG26" i="78"/>
  <c r="J26" i="78"/>
  <c r="I26" i="78" s="1"/>
  <c r="J28" i="78"/>
  <c r="I28" i="78" s="1"/>
  <c r="AG28" i="78"/>
  <c r="J20" i="78"/>
  <c r="I20" i="78" s="1"/>
  <c r="AG20" i="78"/>
  <c r="J22" i="78"/>
  <c r="I22" i="78" s="1"/>
  <c r="AG22" i="78"/>
  <c r="J31" i="78"/>
  <c r="I31" i="78" s="1"/>
  <c r="AG31" i="78"/>
  <c r="F29" i="37"/>
  <c r="F30" i="37" s="1"/>
  <c r="F31" i="37" s="1"/>
  <c r="F32" i="37" s="1"/>
  <c r="F33" i="37" s="1"/>
  <c r="F34" i="37" s="1"/>
  <c r="F35" i="37" s="1"/>
  <c r="F36" i="37" s="1"/>
  <c r="F37" i="37" s="1"/>
  <c r="F38" i="37" s="1"/>
  <c r="F39" i="37" s="1"/>
  <c r="F40" i="37" s="1"/>
  <c r="F41" i="37" s="1"/>
  <c r="F42" i="37" s="1"/>
  <c r="F43" i="37" s="1"/>
  <c r="F44" i="37" s="1"/>
  <c r="F45" i="37" s="1"/>
  <c r="F46" i="37" s="1"/>
  <c r="F47" i="37" s="1"/>
  <c r="F48" i="37" s="1"/>
  <c r="F49" i="37" s="1"/>
  <c r="F50" i="37" s="1"/>
  <c r="F51" i="37" s="1"/>
  <c r="F52" i="37" s="1"/>
  <c r="F53" i="37" s="1"/>
  <c r="F54" i="37" s="1"/>
  <c r="F55" i="37" s="1"/>
  <c r="F56" i="37" s="1"/>
  <c r="F57" i="37" s="1"/>
  <c r="F58" i="37" s="1"/>
  <c r="F59" i="37" s="1"/>
  <c r="F60" i="37" s="1"/>
  <c r="F61" i="37" s="1"/>
  <c r="F62" i="37" s="1"/>
  <c r="F63" i="37" s="1"/>
  <c r="F64" i="37" s="1"/>
  <c r="F65" i="37" s="1"/>
  <c r="F66" i="37" s="1"/>
  <c r="F67" i="37" s="1"/>
  <c r="F68" i="37" s="1"/>
  <c r="F69" i="37" s="1"/>
  <c r="F70" i="37" s="1"/>
  <c r="F71" i="37" s="1"/>
  <c r="F72" i="37" s="1"/>
  <c r="F73" i="37" s="1"/>
  <c r="F74" i="37" s="1"/>
  <c r="F75" i="37" s="1"/>
  <c r="F76" i="37" s="1"/>
  <c r="F77" i="37" s="1"/>
  <c r="F78" i="37" s="1"/>
  <c r="F79" i="37" s="1"/>
  <c r="F80" i="37" s="1"/>
  <c r="F81" i="37" s="1"/>
  <c r="F82" i="37" s="1"/>
  <c r="F83" i="37" s="1"/>
  <c r="F84" i="37" s="1"/>
  <c r="F85" i="37" s="1"/>
  <c r="F86" i="37" s="1"/>
  <c r="F87" i="37" s="1"/>
  <c r="F88" i="37" s="1"/>
  <c r="F89" i="37" s="1"/>
  <c r="F90" i="37" s="1"/>
  <c r="F91" i="37" s="1"/>
  <c r="F92" i="37" s="1"/>
  <c r="F93" i="37" s="1"/>
  <c r="F94" i="37" s="1"/>
  <c r="F95" i="37" s="1"/>
  <c r="F96" i="37" s="1"/>
  <c r="F97" i="37" s="1"/>
  <c r="F98" i="37" s="1"/>
  <c r="F99" i="37" s="1"/>
  <c r="F100" i="37" s="1"/>
  <c r="F101" i="37" s="1"/>
  <c r="S19" i="92" l="1"/>
  <c r="AC7" i="97"/>
  <c r="T7" i="97" s="1"/>
  <c r="U7" i="97" s="1"/>
  <c r="G7" i="97" s="1"/>
  <c r="Q19" i="92"/>
  <c r="R19" i="92"/>
  <c r="T75" i="33"/>
  <c r="T11" i="33"/>
  <c r="T30" i="33"/>
  <c r="F30" i="33"/>
  <c r="G30" i="33" s="1"/>
  <c r="T22" i="33"/>
  <c r="F22" i="33"/>
  <c r="G22" i="33" s="1"/>
  <c r="T18" i="33"/>
  <c r="F18" i="33"/>
  <c r="G18" i="33" s="1"/>
  <c r="F26" i="33"/>
  <c r="G26" i="33" s="1"/>
  <c r="T26" i="33"/>
  <c r="F10" i="33"/>
  <c r="G10" i="33" s="1"/>
  <c r="T10" i="33"/>
  <c r="Y11" i="90"/>
  <c r="Z11" i="90" s="1"/>
  <c r="Y9" i="91"/>
  <c r="Z9" i="91" s="1"/>
  <c r="Y38" i="96"/>
  <c r="Z38" i="96" s="1"/>
  <c r="Y7" i="93"/>
  <c r="Z7" i="93" s="1"/>
  <c r="Y47" i="96"/>
  <c r="Z47" i="96" s="1"/>
  <c r="Y34" i="96"/>
  <c r="Z34" i="96" s="1"/>
  <c r="Y21" i="96"/>
  <c r="Z21" i="96" s="1"/>
  <c r="Y16" i="96"/>
  <c r="Z16" i="96" s="1"/>
  <c r="Y25" i="96"/>
  <c r="Z25" i="96" s="1"/>
  <c r="Y8" i="96"/>
  <c r="Z8" i="96" s="1"/>
  <c r="Y12" i="96"/>
  <c r="Z12" i="96" s="1"/>
  <c r="AB18" i="78"/>
  <c r="AC18" i="78" s="1"/>
  <c r="Y9" i="93"/>
  <c r="Z9" i="93" s="1"/>
  <c r="Y22" i="96"/>
  <c r="Z22" i="96" s="1"/>
  <c r="Y45" i="96"/>
  <c r="Z45" i="96" s="1"/>
  <c r="Y10" i="91"/>
  <c r="Z10" i="91" s="1"/>
  <c r="Y13" i="96"/>
  <c r="Z13" i="96" s="1"/>
  <c r="Y44" i="96"/>
  <c r="Z44" i="96" s="1"/>
  <c r="Y15" i="96"/>
  <c r="Z15" i="96" s="1"/>
  <c r="Y26" i="96"/>
  <c r="Z26" i="96" s="1"/>
  <c r="Y36" i="96"/>
  <c r="Z36" i="96" s="1"/>
  <c r="Y29" i="96"/>
  <c r="Z29" i="96" s="1"/>
  <c r="Y20" i="96"/>
  <c r="Z20" i="96" s="1"/>
  <c r="Y37" i="96"/>
  <c r="Z37" i="96" s="1"/>
  <c r="Y42" i="96"/>
  <c r="Z42" i="96" s="1"/>
  <c r="Y33" i="96"/>
  <c r="Z33" i="96" s="1"/>
  <c r="Y48" i="96"/>
  <c r="Z48" i="96" s="1"/>
  <c r="Y9" i="96"/>
  <c r="Z9" i="96" s="1"/>
  <c r="Y11" i="93"/>
  <c r="Z11" i="93" s="1"/>
  <c r="Y31" i="96"/>
  <c r="Z31" i="96" s="1"/>
  <c r="Y28" i="96"/>
  <c r="Z28" i="96" s="1"/>
  <c r="Y49" i="96"/>
  <c r="Z49" i="96" s="1"/>
  <c r="Y14" i="96"/>
  <c r="Z14" i="96" s="1"/>
  <c r="Y8" i="91"/>
  <c r="Z8" i="91" s="1"/>
  <c r="Y41" i="96"/>
  <c r="Z41" i="96" s="1"/>
  <c r="T87" i="33"/>
  <c r="T79" i="33"/>
  <c r="T71" i="33"/>
  <c r="T69" i="33"/>
  <c r="T63" i="33"/>
  <c r="T61" i="33"/>
  <c r="T60" i="33"/>
  <c r="T58" i="33"/>
  <c r="T55" i="33"/>
  <c r="T54" i="33"/>
  <c r="T53" i="33"/>
  <c r="T50" i="33"/>
  <c r="T47" i="33"/>
  <c r="T45" i="33"/>
  <c r="T42" i="33"/>
  <c r="T39" i="33"/>
  <c r="T34" i="33"/>
  <c r="T31" i="33"/>
  <c r="T15" i="33"/>
  <c r="T20" i="33"/>
  <c r="T8" i="33"/>
  <c r="T23" i="33"/>
  <c r="T7" i="33"/>
  <c r="T12" i="33"/>
  <c r="T4" i="33"/>
  <c r="Y7" i="89"/>
  <c r="Z7" i="89" s="1"/>
  <c r="Y17" i="96"/>
  <c r="Z17" i="96" s="1"/>
  <c r="Y35" i="96"/>
  <c r="Z35" i="96" s="1"/>
  <c r="Y30" i="96"/>
  <c r="Z30" i="96" s="1"/>
  <c r="Y43" i="96"/>
  <c r="Z43" i="96" s="1"/>
  <c r="Y39" i="96"/>
  <c r="Z39" i="96" s="1"/>
  <c r="S8" i="91"/>
  <c r="R7" i="93"/>
  <c r="S7" i="93"/>
  <c r="S35" i="96"/>
  <c r="R25" i="96"/>
  <c r="S7" i="96"/>
  <c r="Y24" i="96"/>
  <c r="Z24" i="96" s="1"/>
  <c r="Y18" i="96"/>
  <c r="Z18" i="96" s="1"/>
  <c r="Y32" i="96"/>
  <c r="Z32" i="96" s="1"/>
  <c r="Y27" i="96"/>
  <c r="Z27" i="96" s="1"/>
  <c r="Y40" i="96"/>
  <c r="Z40" i="96" s="1"/>
  <c r="Y11" i="96"/>
  <c r="Z11" i="96" s="1"/>
  <c r="Y23" i="96"/>
  <c r="Z23" i="96" s="1"/>
  <c r="Y7" i="96"/>
  <c r="Z7" i="96" s="1"/>
  <c r="Y46" i="96"/>
  <c r="Z46" i="96" s="1"/>
  <c r="Q11" i="90"/>
  <c r="R9" i="91"/>
  <c r="Q7" i="93"/>
  <c r="S42" i="96"/>
  <c r="S43" i="96"/>
  <c r="V16" i="78"/>
  <c r="Q9" i="91"/>
  <c r="Q32" i="96"/>
  <c r="R11" i="90"/>
  <c r="Q24" i="96"/>
  <c r="S11" i="96"/>
  <c r="R35" i="96"/>
  <c r="S13" i="96"/>
  <c r="S39" i="96"/>
  <c r="S38" i="96"/>
  <c r="R7" i="96"/>
  <c r="R46" i="96"/>
  <c r="Q8" i="91"/>
  <c r="S12" i="96"/>
  <c r="R8" i="91"/>
  <c r="S26" i="96"/>
  <c r="Q29" i="96"/>
  <c r="R26" i="96"/>
  <c r="R9" i="93"/>
  <c r="S48" i="96"/>
  <c r="R29" i="96"/>
  <c r="R44" i="96"/>
  <c r="S25" i="96"/>
  <c r="S30" i="96"/>
  <c r="S29" i="96"/>
  <c r="R14" i="96"/>
  <c r="S40" i="96"/>
  <c r="R30" i="96"/>
  <c r="Q12" i="96"/>
  <c r="Q43" i="96"/>
  <c r="Q33" i="96"/>
  <c r="R36" i="96"/>
  <c r="Q39" i="96"/>
  <c r="S46" i="96"/>
  <c r="R33" i="96"/>
  <c r="S32" i="96"/>
  <c r="Q31" i="96"/>
  <c r="R32" i="96"/>
  <c r="S9" i="96"/>
  <c r="S8" i="96"/>
  <c r="Q25" i="96"/>
  <c r="Q28" i="96"/>
  <c r="R18" i="96"/>
  <c r="R38" i="96"/>
  <c r="R21" i="96"/>
  <c r="R11" i="96"/>
  <c r="S14" i="96"/>
  <c r="Q11" i="96"/>
  <c r="Q23" i="96"/>
  <c r="S33" i="96"/>
  <c r="Q36" i="96"/>
  <c r="Q34" i="96"/>
  <c r="Q14" i="96"/>
  <c r="S21" i="96"/>
  <c r="R49" i="96"/>
  <c r="R24" i="96"/>
  <c r="Q18" i="96"/>
  <c r="R39" i="96"/>
  <c r="R43" i="96"/>
  <c r="Q30" i="96"/>
  <c r="R48" i="96"/>
  <c r="Q22" i="96"/>
  <c r="AC22" i="96" s="1"/>
  <c r="Q21" i="96"/>
  <c r="R20" i="96"/>
  <c r="S15" i="96"/>
  <c r="S16" i="96"/>
  <c r="Q48" i="96"/>
  <c r="S47" i="96"/>
  <c r="S22" i="96"/>
  <c r="R15" i="96"/>
  <c r="R16" i="96"/>
  <c r="Q46" i="96"/>
  <c r="R8" i="96"/>
  <c r="R47" i="96"/>
  <c r="R22" i="96"/>
  <c r="S20" i="96"/>
  <c r="Q15" i="96"/>
  <c r="Q45" i="96"/>
  <c r="Q16" i="96"/>
  <c r="S31" i="96"/>
  <c r="S37" i="96"/>
  <c r="S45" i="96"/>
  <c r="R31" i="96"/>
  <c r="R37" i="96"/>
  <c r="S36" i="96"/>
  <c r="S41" i="96"/>
  <c r="R9" i="96"/>
  <c r="Q20" i="96"/>
  <c r="AC20" i="96" s="1"/>
  <c r="R45" i="96"/>
  <c r="S23" i="96"/>
  <c r="Q7" i="96"/>
  <c r="Q37" i="96"/>
  <c r="Q38" i="96"/>
  <c r="R41" i="96"/>
  <c r="Q9" i="96"/>
  <c r="AC9" i="96" s="1"/>
  <c r="R23" i="96"/>
  <c r="Q47" i="96"/>
  <c r="Q41" i="96"/>
  <c r="S24" i="96"/>
  <c r="R12" i="96"/>
  <c r="R34" i="96"/>
  <c r="S28" i="96"/>
  <c r="R42" i="96"/>
  <c r="Q26" i="96"/>
  <c r="S27" i="96"/>
  <c r="R40" i="96"/>
  <c r="S17" i="96"/>
  <c r="Q44" i="96"/>
  <c r="Q8" i="96"/>
  <c r="Q49" i="96"/>
  <c r="R13" i="96"/>
  <c r="R28" i="96"/>
  <c r="Q42" i="96"/>
  <c r="S18" i="96"/>
  <c r="R27" i="96"/>
  <c r="Q40" i="96"/>
  <c r="R17" i="96"/>
  <c r="S44" i="96"/>
  <c r="S49" i="96"/>
  <c r="Q13" i="96"/>
  <c r="AC13" i="96" s="1"/>
  <c r="S34" i="96"/>
  <c r="Q27" i="96"/>
  <c r="Q35" i="96"/>
  <c r="Q17" i="96"/>
  <c r="AC17" i="96" s="1"/>
  <c r="T50" i="96"/>
  <c r="U50" i="96" s="1"/>
  <c r="Q9" i="93"/>
  <c r="S9" i="93"/>
  <c r="S9" i="91"/>
  <c r="S11" i="90"/>
  <c r="U14" i="78"/>
  <c r="T51" i="33"/>
  <c r="T25" i="98"/>
  <c r="U145" i="33"/>
  <c r="U142" i="33"/>
  <c r="T41" i="98"/>
  <c r="R8" i="93"/>
  <c r="V13" i="78"/>
  <c r="U146" i="33"/>
  <c r="U140" i="33"/>
  <c r="R7" i="90"/>
  <c r="T44" i="33"/>
  <c r="T99" i="33"/>
  <c r="R10" i="91"/>
  <c r="R23" i="92"/>
  <c r="T14" i="78"/>
  <c r="Q10" i="91"/>
  <c r="S34" i="98"/>
  <c r="S33" i="98"/>
  <c r="T90" i="33"/>
  <c r="T84" i="33"/>
  <c r="T43" i="33"/>
  <c r="T37" i="33"/>
  <c r="T46" i="33"/>
  <c r="Q8" i="93"/>
  <c r="R27" i="94"/>
  <c r="S18" i="98"/>
  <c r="U30" i="98"/>
  <c r="V12" i="78"/>
  <c r="S7" i="89"/>
  <c r="R10" i="90"/>
  <c r="U18" i="78"/>
  <c r="T32" i="98"/>
  <c r="Q7" i="89"/>
  <c r="R15" i="90"/>
  <c r="S8" i="90"/>
  <c r="Y13" i="92"/>
  <c r="Z13" i="92" s="1"/>
  <c r="Y20" i="92"/>
  <c r="Z20" i="92" s="1"/>
  <c r="Y7" i="92"/>
  <c r="Z7" i="92" s="1"/>
  <c r="R21" i="92"/>
  <c r="Y9" i="92"/>
  <c r="Z9" i="92" s="1"/>
  <c r="Y15" i="92"/>
  <c r="Z15" i="92" s="1"/>
  <c r="Y8" i="92"/>
  <c r="Z8" i="92" s="1"/>
  <c r="S20" i="92"/>
  <c r="Q25" i="92"/>
  <c r="U32" i="98"/>
  <c r="S21" i="98"/>
  <c r="T9" i="98"/>
  <c r="U13" i="98"/>
  <c r="S44" i="98"/>
  <c r="S14" i="98"/>
  <c r="U29" i="98"/>
  <c r="T34" i="98"/>
  <c r="S45" i="98"/>
  <c r="S25" i="98"/>
  <c r="T46" i="98"/>
  <c r="U33" i="98"/>
  <c r="S39" i="98"/>
  <c r="T28" i="98"/>
  <c r="S46" i="98"/>
  <c r="U21" i="98"/>
  <c r="U27" i="98"/>
  <c r="S14" i="94"/>
  <c r="S13" i="94"/>
  <c r="R33" i="94"/>
  <c r="S16" i="94"/>
  <c r="Q34" i="94"/>
  <c r="Y25" i="94"/>
  <c r="Z25" i="94" s="1"/>
  <c r="Y23" i="94"/>
  <c r="Z23" i="94" s="1"/>
  <c r="Q12" i="94"/>
  <c r="S26" i="94"/>
  <c r="Y26" i="94"/>
  <c r="Z26" i="94" s="1"/>
  <c r="R18" i="94"/>
  <c r="Q25" i="94"/>
  <c r="R30" i="94"/>
  <c r="Q26" i="94"/>
  <c r="Y15" i="94"/>
  <c r="Z15" i="94" s="1"/>
  <c r="R13" i="94"/>
  <c r="Y21" i="94"/>
  <c r="Z21" i="94" s="1"/>
  <c r="Q8" i="90"/>
  <c r="Q16" i="90"/>
  <c r="S15" i="90"/>
  <c r="R7" i="89"/>
  <c r="U38" i="98"/>
  <c r="U31" i="98"/>
  <c r="S9" i="98"/>
  <c r="S16" i="98"/>
  <c r="U26" i="98"/>
  <c r="U47" i="98"/>
  <c r="T30" i="98"/>
  <c r="U43" i="98"/>
  <c r="U10" i="98"/>
  <c r="U8" i="98"/>
  <c r="T49" i="98"/>
  <c r="U12" i="98"/>
  <c r="S30" i="98"/>
  <c r="U41" i="98"/>
  <c r="S43" i="98"/>
  <c r="T23" i="98"/>
  <c r="U45" i="98"/>
  <c r="U20" i="98"/>
  <c r="S41" i="98"/>
  <c r="T26" i="98"/>
  <c r="T18" i="98"/>
  <c r="U48" i="98"/>
  <c r="U34" i="98"/>
  <c r="S11" i="98"/>
  <c r="T16" i="98"/>
  <c r="U7" i="98"/>
  <c r="S27" i="98"/>
  <c r="T31" i="98"/>
  <c r="U24" i="98"/>
  <c r="T48" i="98"/>
  <c r="S47" i="98"/>
  <c r="U37" i="98"/>
  <c r="S48" i="98"/>
  <c r="T29" i="98"/>
  <c r="S17" i="98"/>
  <c r="S15" i="98"/>
  <c r="T42" i="98"/>
  <c r="S37" i="98"/>
  <c r="T14" i="98"/>
  <c r="U40" i="98"/>
  <c r="S28" i="98"/>
  <c r="S8" i="98"/>
  <c r="S36" i="98"/>
  <c r="U49" i="98"/>
  <c r="S12" i="98"/>
  <c r="T22" i="98"/>
  <c r="S23" i="98"/>
  <c r="T45" i="98"/>
  <c r="T10" i="98"/>
  <c r="U25" i="98"/>
  <c r="S26" i="98"/>
  <c r="S49" i="98"/>
  <c r="T12" i="98"/>
  <c r="U22" i="98"/>
  <c r="T20" i="98"/>
  <c r="S10" i="98"/>
  <c r="T7" i="98"/>
  <c r="S31" i="98"/>
  <c r="T24" i="98"/>
  <c r="S20" i="98"/>
  <c r="U11" i="98"/>
  <c r="T38" i="98"/>
  <c r="U44" i="98"/>
  <c r="S24" i="98"/>
  <c r="U39" i="98"/>
  <c r="S22" i="98"/>
  <c r="T17" i="98"/>
  <c r="U15" i="98"/>
  <c r="T11" i="98"/>
  <c r="U16" i="98"/>
  <c r="S38" i="98"/>
  <c r="T44" i="98"/>
  <c r="T39" i="98"/>
  <c r="U18" i="98"/>
  <c r="S29" i="98"/>
  <c r="T47" i="98"/>
  <c r="T15" i="98"/>
  <c r="U42" i="98"/>
  <c r="S19" i="98"/>
  <c r="U17" i="98"/>
  <c r="T37" i="98"/>
  <c r="U14" i="98"/>
  <c r="T21" i="98"/>
  <c r="U9" i="98"/>
  <c r="U28" i="98"/>
  <c r="S32" i="98"/>
  <c r="S42" i="98"/>
  <c r="U46" i="98"/>
  <c r="S7" i="98"/>
  <c r="T40" i="98"/>
  <c r="U19" i="98"/>
  <c r="T13" i="98"/>
  <c r="U36" i="98"/>
  <c r="T43" i="98"/>
  <c r="U23" i="98"/>
  <c r="T33" i="98"/>
  <c r="T8" i="98"/>
  <c r="T27" i="98"/>
  <c r="S40" i="98"/>
  <c r="T19" i="98"/>
  <c r="S13" i="98"/>
  <c r="T36" i="98"/>
  <c r="AE56" i="98"/>
  <c r="AE55" i="98"/>
  <c r="AE51" i="98"/>
  <c r="S35" i="98"/>
  <c r="U35" i="98"/>
  <c r="T35" i="98"/>
  <c r="Q7" i="90"/>
  <c r="R8" i="90"/>
  <c r="Q15" i="90"/>
  <c r="R16" i="90"/>
  <c r="S10" i="90"/>
  <c r="Y12" i="90"/>
  <c r="Z12" i="90" s="1"/>
  <c r="S7" i="90"/>
  <c r="S16" i="90"/>
  <c r="Q10" i="90"/>
  <c r="Y14" i="90"/>
  <c r="Z14" i="90" s="1"/>
  <c r="Y7" i="90"/>
  <c r="Z7" i="90" s="1"/>
  <c r="Y15" i="90"/>
  <c r="Z15" i="90" s="1"/>
  <c r="Y10" i="90"/>
  <c r="Z10" i="90" s="1"/>
  <c r="Y8" i="90"/>
  <c r="Z8" i="90" s="1"/>
  <c r="Y9" i="90"/>
  <c r="Z9" i="90" s="1"/>
  <c r="Y16" i="90"/>
  <c r="Z16" i="90" s="1"/>
  <c r="Y13" i="90"/>
  <c r="Z13" i="90" s="1"/>
  <c r="U7" i="78"/>
  <c r="R17" i="92"/>
  <c r="V14" i="78"/>
  <c r="S12" i="94"/>
  <c r="Q19" i="94"/>
  <c r="S30" i="94"/>
  <c r="Q16" i="94"/>
  <c r="Q14" i="94"/>
  <c r="Y7" i="91"/>
  <c r="Z7" i="91" s="1"/>
  <c r="Y10" i="92"/>
  <c r="Z10" i="92" s="1"/>
  <c r="Y22" i="92"/>
  <c r="Z22" i="92" s="1"/>
  <c r="Y16" i="92"/>
  <c r="Z16" i="92" s="1"/>
  <c r="Y14" i="94"/>
  <c r="Z14" i="94" s="1"/>
  <c r="Y20" i="94"/>
  <c r="Z20" i="94" s="1"/>
  <c r="AB17" i="78"/>
  <c r="AC17" i="78" s="1"/>
  <c r="Y19" i="94"/>
  <c r="Z19" i="94" s="1"/>
  <c r="Y18" i="92"/>
  <c r="Z18" i="92" s="1"/>
  <c r="Y25" i="92"/>
  <c r="Z25" i="92" s="1"/>
  <c r="Y17" i="94"/>
  <c r="Z17" i="94" s="1"/>
  <c r="Y17" i="92"/>
  <c r="Z17" i="92" s="1"/>
  <c r="Y11" i="92"/>
  <c r="Z11" i="92" s="1"/>
  <c r="Y23" i="92"/>
  <c r="Z23" i="92" s="1"/>
  <c r="Y7" i="94"/>
  <c r="Z7" i="94" s="1"/>
  <c r="Y12" i="92"/>
  <c r="Z12" i="92" s="1"/>
  <c r="T120" i="33"/>
  <c r="T76" i="33"/>
  <c r="T131" i="33"/>
  <c r="T89" i="33"/>
  <c r="T68" i="33"/>
  <c r="T14" i="33"/>
  <c r="T64" i="33"/>
  <c r="T3" i="33"/>
  <c r="T133" i="33"/>
  <c r="T67" i="33"/>
  <c r="T36" i="33"/>
  <c r="T17" i="33"/>
  <c r="T6" i="33"/>
  <c r="T86" i="33"/>
  <c r="T108" i="33"/>
  <c r="T28" i="33"/>
  <c r="T91" i="33"/>
  <c r="T135" i="33"/>
  <c r="T121" i="33"/>
  <c r="T59" i="33"/>
  <c r="T35" i="33"/>
  <c r="T16" i="33"/>
  <c r="T52" i="33"/>
  <c r="T27" i="33"/>
  <c r="T38" i="33"/>
  <c r="T137" i="33"/>
  <c r="T83" i="33"/>
  <c r="T19" i="33"/>
  <c r="Q18" i="94"/>
  <c r="R8" i="94"/>
  <c r="Q30" i="94"/>
  <c r="R16" i="94"/>
  <c r="S11" i="94"/>
  <c r="R14" i="94"/>
  <c r="T18" i="78"/>
  <c r="U13" i="78"/>
  <c r="S25" i="92"/>
  <c r="Q23" i="92"/>
  <c r="R21" i="94"/>
  <c r="Q32" i="94"/>
  <c r="R12" i="94"/>
  <c r="R32" i="94"/>
  <c r="S21" i="92"/>
  <c r="R10" i="92"/>
  <c r="Q33" i="94"/>
  <c r="R25" i="94"/>
  <c r="R26" i="94"/>
  <c r="S17" i="92"/>
  <c r="Q7" i="91"/>
  <c r="V18" i="78"/>
  <c r="T13" i="78"/>
  <c r="AB16" i="78"/>
  <c r="AC16" i="78" s="1"/>
  <c r="AB15" i="78"/>
  <c r="AC15" i="78" s="1"/>
  <c r="U9" i="78"/>
  <c r="AB9" i="78"/>
  <c r="AC9" i="78" s="1"/>
  <c r="AB7" i="78"/>
  <c r="AC7" i="78" s="1"/>
  <c r="AB8" i="78"/>
  <c r="AC8" i="78" s="1"/>
  <c r="AB13" i="78"/>
  <c r="AC13" i="78" s="1"/>
  <c r="AB14" i="78"/>
  <c r="AC14" i="78" s="1"/>
  <c r="AB12" i="78"/>
  <c r="AC12" i="78" s="1"/>
  <c r="AB11" i="78"/>
  <c r="AC11" i="78" s="1"/>
  <c r="AB10" i="78"/>
  <c r="AC10" i="78" s="1"/>
  <c r="Y10" i="96"/>
  <c r="Z10" i="96" s="1"/>
  <c r="S32" i="94"/>
  <c r="S10" i="94"/>
  <c r="Q20" i="94"/>
  <c r="Q7" i="94"/>
  <c r="S18" i="94"/>
  <c r="S25" i="94"/>
  <c r="Q8" i="94"/>
  <c r="S8" i="94"/>
  <c r="S33" i="94"/>
  <c r="Y9" i="94"/>
  <c r="Z9" i="94" s="1"/>
  <c r="Q13" i="94"/>
  <c r="Y16" i="94"/>
  <c r="Z16" i="94" s="1"/>
  <c r="Y34" i="94"/>
  <c r="Z34" i="94" s="1"/>
  <c r="Y11" i="94"/>
  <c r="Z11" i="94" s="1"/>
  <c r="Y10" i="94"/>
  <c r="Z10" i="94" s="1"/>
  <c r="Y22" i="94"/>
  <c r="Z22" i="94" s="1"/>
  <c r="Y33" i="94"/>
  <c r="Z33" i="94" s="1"/>
  <c r="Y8" i="94"/>
  <c r="Z8" i="94" s="1"/>
  <c r="Y18" i="94"/>
  <c r="Z18" i="94" s="1"/>
  <c r="Y32" i="94"/>
  <c r="Z32" i="94" s="1"/>
  <c r="Y27" i="94"/>
  <c r="Z27" i="94" s="1"/>
  <c r="Y13" i="94"/>
  <c r="Z13" i="94" s="1"/>
  <c r="Y30" i="94"/>
  <c r="Z30" i="94" s="1"/>
  <c r="Y29" i="94"/>
  <c r="Z29" i="94" s="1"/>
  <c r="Y31" i="94"/>
  <c r="Z31" i="94" s="1"/>
  <c r="Y28" i="94"/>
  <c r="Z28" i="94" s="1"/>
  <c r="Y12" i="94"/>
  <c r="Z12" i="94" s="1"/>
  <c r="Q11" i="93"/>
  <c r="S8" i="93"/>
  <c r="Y8" i="93"/>
  <c r="Z8" i="93" s="1"/>
  <c r="Q17" i="92"/>
  <c r="S23" i="92"/>
  <c r="Q15" i="92"/>
  <c r="Q10" i="92"/>
  <c r="S8" i="92"/>
  <c r="Q16" i="92"/>
  <c r="S15" i="92"/>
  <c r="S10" i="92"/>
  <c r="R25" i="92"/>
  <c r="Q21" i="92"/>
  <c r="R15" i="92"/>
  <c r="Y24" i="92"/>
  <c r="Z24" i="92" s="1"/>
  <c r="S14" i="92"/>
  <c r="Q22" i="92"/>
  <c r="Q12" i="92"/>
  <c r="Y21" i="92"/>
  <c r="Z21" i="92" s="1"/>
  <c r="S18" i="92"/>
  <c r="S11" i="92"/>
  <c r="Q24" i="92"/>
  <c r="S9" i="92"/>
  <c r="R7" i="91"/>
  <c r="S10" i="91"/>
  <c r="S7" i="91"/>
  <c r="R20" i="92"/>
  <c r="R7" i="92"/>
  <c r="S7" i="92"/>
  <c r="R20" i="94"/>
  <c r="R23" i="94"/>
  <c r="V17" i="78"/>
  <c r="T15" i="78"/>
  <c r="T10" i="78"/>
  <c r="T16" i="78"/>
  <c r="Q9" i="94"/>
  <c r="R15" i="94"/>
  <c r="R22" i="94"/>
  <c r="R34" i="94"/>
  <c r="S21" i="94"/>
  <c r="S24" i="94"/>
  <c r="Q28" i="94"/>
  <c r="R10" i="96"/>
  <c r="S29" i="94"/>
  <c r="R10" i="94"/>
  <c r="Q27" i="94"/>
  <c r="Q9" i="92"/>
  <c r="Q11" i="92"/>
  <c r="U8" i="78"/>
  <c r="V7" i="78"/>
  <c r="R9" i="94"/>
  <c r="S15" i="94"/>
  <c r="S19" i="94"/>
  <c r="Q29" i="94"/>
  <c r="S22" i="94"/>
  <c r="S7" i="94"/>
  <c r="S34" i="94"/>
  <c r="R31" i="94"/>
  <c r="Q23" i="94"/>
  <c r="Q24" i="94"/>
  <c r="R28" i="94"/>
  <c r="R9" i="92"/>
  <c r="R11" i="92"/>
  <c r="S16" i="92"/>
  <c r="S10" i="96"/>
  <c r="U12" i="78"/>
  <c r="U10" i="78"/>
  <c r="S9" i="90"/>
  <c r="S11" i="93"/>
  <c r="Q10" i="93"/>
  <c r="S10" i="93"/>
  <c r="Q12" i="90"/>
  <c r="S9" i="94"/>
  <c r="Q15" i="94"/>
  <c r="R19" i="94"/>
  <c r="R29" i="94"/>
  <c r="Q22" i="94"/>
  <c r="R7" i="94"/>
  <c r="Q10" i="94"/>
  <c r="Q11" i="94"/>
  <c r="S31" i="94"/>
  <c r="Q17" i="94"/>
  <c r="S17" i="94"/>
  <c r="R24" i="94"/>
  <c r="S27" i="94"/>
  <c r="S28" i="94"/>
  <c r="Q10" i="96"/>
  <c r="AC10" i="96" s="1"/>
  <c r="T7" i="78"/>
  <c r="U15" i="78"/>
  <c r="U17" i="78"/>
  <c r="U11" i="78"/>
  <c r="V9" i="78"/>
  <c r="V10" i="78"/>
  <c r="V8" i="78"/>
  <c r="T17" i="78"/>
  <c r="T11" i="78"/>
  <c r="T9" i="78"/>
  <c r="V15" i="78"/>
  <c r="V11" i="78"/>
  <c r="U16" i="78"/>
  <c r="R12" i="90"/>
  <c r="Q13" i="92"/>
  <c r="S13" i="92"/>
  <c r="Q18" i="92"/>
  <c r="Q14" i="92"/>
  <c r="R24" i="92"/>
  <c r="Q7" i="92"/>
  <c r="Q8" i="92"/>
  <c r="R22" i="92"/>
  <c r="R16" i="92"/>
  <c r="Q20" i="92"/>
  <c r="R12" i="92"/>
  <c r="Q9" i="90"/>
  <c r="R13" i="92"/>
  <c r="R18" i="92"/>
  <c r="R14" i="92"/>
  <c r="S24" i="92"/>
  <c r="R8" i="92"/>
  <c r="S22" i="92"/>
  <c r="S12" i="92"/>
  <c r="R11" i="93"/>
  <c r="R10" i="93"/>
  <c r="R9" i="90"/>
  <c r="S20" i="94"/>
  <c r="R11" i="94"/>
  <c r="Q31" i="94"/>
  <c r="R17" i="94"/>
  <c r="Q21" i="94"/>
  <c r="S23" i="94"/>
  <c r="S12" i="90"/>
  <c r="R13" i="90"/>
  <c r="R14" i="90"/>
  <c r="T8" i="78"/>
  <c r="T12" i="78"/>
  <c r="Y24" i="94"/>
  <c r="Z24" i="94" s="1"/>
  <c r="Y10" i="93"/>
  <c r="Z10" i="93" s="1"/>
  <c r="T126" i="33"/>
  <c r="T116" i="33"/>
  <c r="T73" i="33"/>
  <c r="T13" i="33"/>
  <c r="Q13" i="90"/>
  <c r="S13" i="90"/>
  <c r="Q14" i="90"/>
  <c r="S14" i="90"/>
  <c r="T110" i="33"/>
  <c r="T134" i="33"/>
  <c r="T124" i="33"/>
  <c r="T128" i="33"/>
  <c r="T114" i="33"/>
  <c r="T101" i="33"/>
  <c r="T127" i="33"/>
  <c r="T122" i="33"/>
  <c r="T125" i="33"/>
  <c r="U147" i="33"/>
  <c r="T132" i="33"/>
  <c r="T65" i="33"/>
  <c r="T5" i="33"/>
  <c r="U139" i="33"/>
  <c r="T81" i="33"/>
  <c r="T77" i="33"/>
  <c r="T25" i="33"/>
  <c r="T21" i="33"/>
  <c r="T136" i="33"/>
  <c r="T123" i="33"/>
  <c r="T118" i="33"/>
  <c r="T115" i="33"/>
  <c r="T94" i="33"/>
  <c r="T85" i="33"/>
  <c r="T111" i="33"/>
  <c r="T105" i="33"/>
  <c r="T33" i="33"/>
  <c r="T29" i="33"/>
  <c r="T112" i="33"/>
  <c r="T102" i="33"/>
  <c r="T70" i="33"/>
  <c r="T66" i="33"/>
  <c r="T41" i="33"/>
  <c r="T113" i="33"/>
  <c r="T106" i="33"/>
  <c r="T78" i="33"/>
  <c r="T74" i="33"/>
  <c r="T72" i="33"/>
  <c r="T49" i="33"/>
  <c r="T130" i="33"/>
  <c r="T119" i="33"/>
  <c r="T109" i="33"/>
  <c r="T107" i="33"/>
  <c r="T95" i="33"/>
  <c r="T82" i="33"/>
  <c r="T80" i="33"/>
  <c r="T57" i="33"/>
  <c r="T117" i="33"/>
  <c r="T97" i="33"/>
  <c r="T96" i="33"/>
  <c r="T93" i="33"/>
  <c r="T88" i="33"/>
  <c r="T9" i="33"/>
  <c r="T100" i="33"/>
  <c r="T98" i="33"/>
  <c r="T62" i="33"/>
  <c r="T56" i="33"/>
  <c r="T48" i="33"/>
  <c r="T40" i="33"/>
  <c r="T32" i="33"/>
  <c r="T24" i="33"/>
  <c r="T92" i="33"/>
  <c r="T129" i="33"/>
  <c r="T104" i="33"/>
  <c r="T103" i="33"/>
  <c r="AC8" i="96" l="1"/>
  <c r="AC15" i="96"/>
  <c r="AC18" i="96"/>
  <c r="AC14" i="96"/>
  <c r="AC23" i="96"/>
  <c r="AC25" i="96"/>
  <c r="AC12" i="96"/>
  <c r="AC24" i="96"/>
  <c r="AC11" i="96"/>
  <c r="AC7" i="96"/>
  <c r="AC16" i="96"/>
  <c r="AC21" i="96"/>
  <c r="AD7" i="97"/>
  <c r="F7" i="97" s="1"/>
  <c r="AC19" i="92"/>
  <c r="U9" i="33"/>
  <c r="U19" i="33"/>
  <c r="U29" i="33"/>
  <c r="U39" i="33"/>
  <c r="U49" i="33"/>
  <c r="U59" i="33"/>
  <c r="U42" i="33"/>
  <c r="U53" i="33"/>
  <c r="U10" i="33"/>
  <c r="U20" i="33"/>
  <c r="U30" i="33"/>
  <c r="U40" i="33"/>
  <c r="U50" i="33"/>
  <c r="U60" i="33"/>
  <c r="U62" i="33"/>
  <c r="U11" i="33"/>
  <c r="U21" i="33"/>
  <c r="U31" i="33"/>
  <c r="U41" i="33"/>
  <c r="U51" i="33"/>
  <c r="U61" i="33"/>
  <c r="U52" i="33"/>
  <c r="U12" i="33"/>
  <c r="U22" i="33"/>
  <c r="U32" i="33"/>
  <c r="U3" i="33"/>
  <c r="U13" i="33"/>
  <c r="U23" i="33"/>
  <c r="U33" i="33"/>
  <c r="U43" i="33"/>
  <c r="U4" i="33"/>
  <c r="U14" i="33"/>
  <c r="U24" i="33"/>
  <c r="U34" i="33"/>
  <c r="U44" i="33"/>
  <c r="U54" i="33"/>
  <c r="U45" i="33"/>
  <c r="U5" i="33"/>
  <c r="U15" i="33"/>
  <c r="U25" i="33"/>
  <c r="U35" i="33"/>
  <c r="U55" i="33"/>
  <c r="U6" i="33"/>
  <c r="U16" i="33"/>
  <c r="U26" i="33"/>
  <c r="U36" i="33"/>
  <c r="U46" i="33"/>
  <c r="U56" i="33"/>
  <c r="U7" i="33"/>
  <c r="U17" i="33"/>
  <c r="U27" i="33"/>
  <c r="U37" i="33"/>
  <c r="U47" i="33"/>
  <c r="U57" i="33"/>
  <c r="U8" i="33"/>
  <c r="U18" i="33"/>
  <c r="U28" i="33"/>
  <c r="U38" i="33"/>
  <c r="U48" i="33"/>
  <c r="U58" i="33"/>
  <c r="U121" i="33"/>
  <c r="U115" i="33"/>
  <c r="AC9" i="91"/>
  <c r="AC7" i="93"/>
  <c r="AC11" i="90"/>
  <c r="AC8" i="91"/>
  <c r="G50" i="96"/>
  <c r="T53" i="96"/>
  <c r="U53" i="96" s="1"/>
  <c r="T52" i="96"/>
  <c r="U52" i="96" s="1"/>
  <c r="T51" i="96"/>
  <c r="U51" i="96" s="1"/>
  <c r="AC9" i="93"/>
  <c r="AC8" i="93"/>
  <c r="AE32" i="98"/>
  <c r="AC10" i="91"/>
  <c r="AF14" i="78"/>
  <c r="AE33" i="98"/>
  <c r="AC8" i="90"/>
  <c r="AC7" i="90"/>
  <c r="AE21" i="98"/>
  <c r="AE30" i="98"/>
  <c r="AE31" i="98"/>
  <c r="AC7" i="89"/>
  <c r="T7" i="89" s="1"/>
  <c r="U7" i="89" s="1"/>
  <c r="AD7" i="89" s="1"/>
  <c r="AC7" i="91"/>
  <c r="AE42" i="98"/>
  <c r="AC14" i="94"/>
  <c r="U90" i="33"/>
  <c r="AE48" i="98"/>
  <c r="U125" i="33"/>
  <c r="AF12" i="78"/>
  <c r="AE41" i="98"/>
  <c r="AC10" i="90"/>
  <c r="U107" i="33"/>
  <c r="AF16" i="78"/>
  <c r="U97" i="33"/>
  <c r="U101" i="33"/>
  <c r="U99" i="33"/>
  <c r="U72" i="33"/>
  <c r="AC15" i="90"/>
  <c r="AE18" i="98"/>
  <c r="AC23" i="92"/>
  <c r="AC18" i="92"/>
  <c r="AC21" i="92"/>
  <c r="AC17" i="92"/>
  <c r="AC11" i="92"/>
  <c r="AC25" i="92"/>
  <c r="AC20" i="92"/>
  <c r="AE19" i="98"/>
  <c r="AE25" i="98"/>
  <c r="AE10" i="98"/>
  <c r="AE17" i="98"/>
  <c r="AE37" i="98"/>
  <c r="AE45" i="98"/>
  <c r="AE47" i="98"/>
  <c r="AE20" i="98"/>
  <c r="AE43" i="98"/>
  <c r="AE9" i="98"/>
  <c r="AE7" i="98"/>
  <c r="AE14" i="98"/>
  <c r="AE44" i="98"/>
  <c r="AE11" i="98"/>
  <c r="AE40" i="98"/>
  <c r="AE34" i="98"/>
  <c r="AE16" i="98"/>
  <c r="AE46" i="98"/>
  <c r="AE15" i="98"/>
  <c r="AE13" i="98"/>
  <c r="AE29" i="98"/>
  <c r="AE39" i="98"/>
  <c r="AE24" i="98"/>
  <c r="AE27" i="98"/>
  <c r="AC13" i="94"/>
  <c r="AC12" i="94"/>
  <c r="AC26" i="94"/>
  <c r="AC32" i="94"/>
  <c r="AC18" i="94"/>
  <c r="AC22" i="94"/>
  <c r="AC30" i="94"/>
  <c r="AC16" i="94"/>
  <c r="AC20" i="94"/>
  <c r="AC33" i="94"/>
  <c r="AC21" i="94"/>
  <c r="AC16" i="90"/>
  <c r="AE28" i="98"/>
  <c r="AE12" i="98"/>
  <c r="AE38" i="98"/>
  <c r="AE49" i="98"/>
  <c r="AE26" i="98"/>
  <c r="AE23" i="98"/>
  <c r="AE36" i="98"/>
  <c r="AE8" i="98"/>
  <c r="AE22" i="98"/>
  <c r="V54" i="98"/>
  <c r="W54" i="98" s="1"/>
  <c r="V52" i="98"/>
  <c r="W52" i="98" s="1"/>
  <c r="V51" i="98"/>
  <c r="W51" i="98" s="1"/>
  <c r="V55" i="98"/>
  <c r="W55" i="98" s="1"/>
  <c r="V53" i="98"/>
  <c r="W53" i="98" s="1"/>
  <c r="V56" i="98"/>
  <c r="W56" i="98" s="1"/>
  <c r="V50" i="98"/>
  <c r="W50" i="98" s="1"/>
  <c r="AE35" i="98"/>
  <c r="AC12" i="92"/>
  <c r="AF18" i="78"/>
  <c r="AF15" i="78"/>
  <c r="AF13" i="78"/>
  <c r="U113" i="33"/>
  <c r="U80" i="33"/>
  <c r="U92" i="33"/>
  <c r="U117" i="33"/>
  <c r="U88" i="33"/>
  <c r="AC27" i="94"/>
  <c r="U93" i="33"/>
  <c r="U105" i="33"/>
  <c r="U136" i="33"/>
  <c r="U98" i="33"/>
  <c r="AC10" i="92"/>
  <c r="U70" i="33"/>
  <c r="U134" i="33"/>
  <c r="U106" i="33"/>
  <c r="U119" i="33"/>
  <c r="U112" i="33"/>
  <c r="U116" i="33"/>
  <c r="AC15" i="92"/>
  <c r="AC8" i="94"/>
  <c r="AC25" i="94"/>
  <c r="AF10" i="78"/>
  <c r="AC10" i="94"/>
  <c r="AC28" i="94"/>
  <c r="AC7" i="94"/>
  <c r="AC17" i="94"/>
  <c r="AC29" i="94"/>
  <c r="AC19" i="94"/>
  <c r="AC11" i="93"/>
  <c r="AC24" i="92"/>
  <c r="AC9" i="92"/>
  <c r="AC8" i="92"/>
  <c r="AC7" i="92"/>
  <c r="AC13" i="92"/>
  <c r="AC16" i="92"/>
  <c r="AC34" i="94"/>
  <c r="AC9" i="94"/>
  <c r="AC10" i="93"/>
  <c r="AC11" i="94"/>
  <c r="AC24" i="94"/>
  <c r="AC15" i="94"/>
  <c r="AC9" i="90"/>
  <c r="AC23" i="94"/>
  <c r="AF11" i="78"/>
  <c r="AF8" i="78"/>
  <c r="AC12" i="90"/>
  <c r="AC31" i="94"/>
  <c r="AC14" i="92"/>
  <c r="AF7" i="78"/>
  <c r="AF9" i="78"/>
  <c r="AF17" i="78"/>
  <c r="AC22" i="92"/>
  <c r="AC14" i="90"/>
  <c r="U122" i="33"/>
  <c r="U108" i="33"/>
  <c r="U82" i="33"/>
  <c r="U85" i="33"/>
  <c r="U77" i="33"/>
  <c r="AC13" i="90"/>
  <c r="U137" i="33"/>
  <c r="U123" i="33"/>
  <c r="U126" i="33"/>
  <c r="U102" i="33"/>
  <c r="U94" i="33"/>
  <c r="U64" i="33"/>
  <c r="U110" i="33"/>
  <c r="U100" i="33"/>
  <c r="U124" i="33"/>
  <c r="U74" i="33"/>
  <c r="U131" i="33"/>
  <c r="U129" i="33"/>
  <c r="U95" i="33"/>
  <c r="U130" i="33"/>
  <c r="U76" i="33"/>
  <c r="U109" i="33"/>
  <c r="U81" i="33"/>
  <c r="U65" i="33"/>
  <c r="U132" i="33"/>
  <c r="U111" i="33"/>
  <c r="U71" i="33"/>
  <c r="U84" i="33"/>
  <c r="U83" i="33"/>
  <c r="U69" i="33"/>
  <c r="U79" i="33"/>
  <c r="U67" i="33"/>
  <c r="U63" i="33"/>
  <c r="U75" i="33"/>
  <c r="U91" i="33"/>
  <c r="U103" i="33"/>
  <c r="U96" i="33"/>
  <c r="U78" i="33"/>
  <c r="U128" i="33"/>
  <c r="U135" i="33"/>
  <c r="U104" i="33"/>
  <c r="U66" i="33"/>
  <c r="U120" i="33"/>
  <c r="U87" i="33"/>
  <c r="U118" i="33"/>
  <c r="U114" i="33"/>
  <c r="U86" i="33"/>
  <c r="U68" i="33"/>
  <c r="U133" i="33"/>
  <c r="U127" i="33"/>
  <c r="U89" i="33"/>
  <c r="U73" i="33"/>
  <c r="T19" i="96" l="1"/>
  <c r="U19" i="96" s="1"/>
  <c r="AD19" i="96" s="1"/>
  <c r="T19" i="92"/>
  <c r="U19" i="92" s="1"/>
  <c r="G19" i="92" s="1"/>
  <c r="T11" i="90"/>
  <c r="U11" i="90" s="1"/>
  <c r="AD11" i="90" s="1"/>
  <c r="T38" i="96"/>
  <c r="U38" i="96" s="1"/>
  <c r="G38" i="96" s="1"/>
  <c r="T28" i="96"/>
  <c r="U28" i="96" s="1"/>
  <c r="T8" i="96"/>
  <c r="U8" i="96" s="1"/>
  <c r="T12" i="96"/>
  <c r="U12" i="96" s="1"/>
  <c r="T16" i="96"/>
  <c r="U16" i="96" s="1"/>
  <c r="T14" i="96"/>
  <c r="U14" i="96" s="1"/>
  <c r="AD14" i="96" s="1"/>
  <c r="T18" i="96"/>
  <c r="U18" i="96" s="1"/>
  <c r="T26" i="96"/>
  <c r="U26" i="96" s="1"/>
  <c r="G26" i="96" s="1"/>
  <c r="T47" i="96"/>
  <c r="U47" i="96" s="1"/>
  <c r="T13" i="96"/>
  <c r="U13" i="96" s="1"/>
  <c r="AD13" i="96" s="1"/>
  <c r="T37" i="96"/>
  <c r="U37" i="96" s="1"/>
  <c r="T15" i="96"/>
  <c r="U15" i="96" s="1"/>
  <c r="AD15" i="96" s="1"/>
  <c r="T39" i="96"/>
  <c r="U39" i="96" s="1"/>
  <c r="T11" i="96"/>
  <c r="U11" i="96" s="1"/>
  <c r="T30" i="96"/>
  <c r="U30" i="96" s="1"/>
  <c r="G30" i="96" s="1"/>
  <c r="T44" i="96"/>
  <c r="U44" i="96" s="1"/>
  <c r="G44" i="96" s="1"/>
  <c r="T20" i="96"/>
  <c r="U20" i="96" s="1"/>
  <c r="AD20" i="96" s="1"/>
  <c r="T42" i="96"/>
  <c r="U42" i="96" s="1"/>
  <c r="G42" i="96" s="1"/>
  <c r="T9" i="96"/>
  <c r="U9" i="96" s="1"/>
  <c r="AD9" i="96" s="1"/>
  <c r="T27" i="96"/>
  <c r="U27" i="96" s="1"/>
  <c r="T32" i="96"/>
  <c r="U32" i="96" s="1"/>
  <c r="G32" i="96" s="1"/>
  <c r="T22" i="96"/>
  <c r="U22" i="96" s="1"/>
  <c r="AD22" i="96" s="1"/>
  <c r="T49" i="96"/>
  <c r="U49" i="96" s="1"/>
  <c r="G49" i="96" s="1"/>
  <c r="T40" i="96"/>
  <c r="U40" i="96" s="1"/>
  <c r="G40" i="96" s="1"/>
  <c r="T41" i="96"/>
  <c r="U41" i="96" s="1"/>
  <c r="G41" i="96" s="1"/>
  <c r="T21" i="96"/>
  <c r="U21" i="96" s="1"/>
  <c r="T24" i="96"/>
  <c r="U24" i="96" s="1"/>
  <c r="AD24" i="96" s="1"/>
  <c r="T7" i="96"/>
  <c r="U7" i="96" s="1"/>
  <c r="AD7" i="96" s="1"/>
  <c r="T29" i="96"/>
  <c r="U29" i="96" s="1"/>
  <c r="T35" i="96"/>
  <c r="U35" i="96" s="1"/>
  <c r="T45" i="96"/>
  <c r="U45" i="96" s="1"/>
  <c r="G45" i="96" s="1"/>
  <c r="T48" i="96"/>
  <c r="U48" i="96" s="1"/>
  <c r="G48" i="96" s="1"/>
  <c r="T33" i="96"/>
  <c r="U33" i="96" s="1"/>
  <c r="G33" i="96" s="1"/>
  <c r="T36" i="96"/>
  <c r="U36" i="96" s="1"/>
  <c r="T17" i="96"/>
  <c r="U17" i="96" s="1"/>
  <c r="AD17" i="96" s="1"/>
  <c r="T25" i="96"/>
  <c r="U25" i="96" s="1"/>
  <c r="AD25" i="96" s="1"/>
  <c r="T34" i="96"/>
  <c r="U34" i="96" s="1"/>
  <c r="T46" i="96"/>
  <c r="U46" i="96" s="1"/>
  <c r="T31" i="96"/>
  <c r="U31" i="96" s="1"/>
  <c r="G31" i="96" s="1"/>
  <c r="T43" i="96"/>
  <c r="U43" i="96" s="1"/>
  <c r="T23" i="96"/>
  <c r="U23" i="96" s="1"/>
  <c r="G52" i="96"/>
  <c r="G51" i="96"/>
  <c r="G53" i="96"/>
  <c r="T9" i="93"/>
  <c r="U9" i="93" s="1"/>
  <c r="T7" i="93"/>
  <c r="U7" i="93" s="1"/>
  <c r="T8" i="91"/>
  <c r="U8" i="91" s="1"/>
  <c r="T9" i="91"/>
  <c r="U9" i="91" s="1"/>
  <c r="T7" i="91"/>
  <c r="U7" i="91" s="1"/>
  <c r="AD7" i="91" s="1"/>
  <c r="T10" i="91"/>
  <c r="U10" i="91" s="1"/>
  <c r="G10" i="91" s="1"/>
  <c r="T8" i="93"/>
  <c r="U8" i="93" s="1"/>
  <c r="G8" i="93" s="1"/>
  <c r="G7" i="89"/>
  <c r="F7" i="89" s="1"/>
  <c r="V31" i="98"/>
  <c r="W31" i="98" s="1"/>
  <c r="I31" i="98" s="1"/>
  <c r="V20" i="98"/>
  <c r="W20" i="98" s="1"/>
  <c r="AF20" i="98" s="1"/>
  <c r="V7" i="98"/>
  <c r="W7" i="98" s="1"/>
  <c r="I7" i="98" s="1"/>
  <c r="V44" i="98"/>
  <c r="W44" i="98" s="1"/>
  <c r="AF44" i="98" s="1"/>
  <c r="V11" i="98"/>
  <c r="W11" i="98" s="1"/>
  <c r="I11" i="98" s="1"/>
  <c r="V30" i="98"/>
  <c r="W30" i="98" s="1"/>
  <c r="I30" i="98" s="1"/>
  <c r="V12" i="98"/>
  <c r="W12" i="98" s="1"/>
  <c r="I12" i="98" s="1"/>
  <c r="V49" i="98"/>
  <c r="W49" i="98" s="1"/>
  <c r="AF49" i="98" s="1"/>
  <c r="V48" i="98"/>
  <c r="W48" i="98" s="1"/>
  <c r="AF48" i="98" s="1"/>
  <c r="V22" i="98"/>
  <c r="W22" i="98" s="1"/>
  <c r="AF22" i="98" s="1"/>
  <c r="V8" i="98"/>
  <c r="W8" i="98" s="1"/>
  <c r="AF8" i="98" s="1"/>
  <c r="V37" i="98"/>
  <c r="W37" i="98" s="1"/>
  <c r="I37" i="98" s="1"/>
  <c r="V40" i="98"/>
  <c r="W40" i="98" s="1"/>
  <c r="AF40" i="98" s="1"/>
  <c r="V39" i="98"/>
  <c r="W39" i="98" s="1"/>
  <c r="V38" i="98"/>
  <c r="W38" i="98" s="1"/>
  <c r="AF38" i="98" s="1"/>
  <c r="V18" i="98"/>
  <c r="W18" i="98" s="1"/>
  <c r="I18" i="98" s="1"/>
  <c r="V15" i="98"/>
  <c r="W15" i="98" s="1"/>
  <c r="AF15" i="98" s="1"/>
  <c r="V10" i="98"/>
  <c r="W10" i="98" s="1"/>
  <c r="AF10" i="98" s="1"/>
  <c r="V13" i="98"/>
  <c r="W13" i="98" s="1"/>
  <c r="I13" i="98" s="1"/>
  <c r="V21" i="98"/>
  <c r="W21" i="98" s="1"/>
  <c r="AF21" i="98" s="1"/>
  <c r="V16" i="98"/>
  <c r="W16" i="98" s="1"/>
  <c r="I16" i="98" s="1"/>
  <c r="V47" i="98"/>
  <c r="W47" i="98" s="1"/>
  <c r="AF47" i="98" s="1"/>
  <c r="V26" i="98"/>
  <c r="W26" i="98" s="1"/>
  <c r="I26" i="98" s="1"/>
  <c r="V23" i="98"/>
  <c r="W23" i="98" s="1"/>
  <c r="AF23" i="98" s="1"/>
  <c r="V43" i="98"/>
  <c r="W43" i="98" s="1"/>
  <c r="I43" i="98" s="1"/>
  <c r="V46" i="98"/>
  <c r="W46" i="98" s="1"/>
  <c r="I46" i="98" s="1"/>
  <c r="V29" i="98"/>
  <c r="W29" i="98" s="1"/>
  <c r="AF29" i="98" s="1"/>
  <c r="V9" i="98"/>
  <c r="W9" i="98" s="1"/>
  <c r="I9" i="98" s="1"/>
  <c r="V32" i="98"/>
  <c r="W32" i="98" s="1"/>
  <c r="AF32" i="98" s="1"/>
  <c r="V28" i="98"/>
  <c r="W28" i="98" s="1"/>
  <c r="I28" i="98" s="1"/>
  <c r="V34" i="98"/>
  <c r="W34" i="98" s="1"/>
  <c r="V45" i="98"/>
  <c r="W45" i="98" s="1"/>
  <c r="I45" i="98" s="1"/>
  <c r="V27" i="98"/>
  <c r="W27" i="98" s="1"/>
  <c r="V24" i="98"/>
  <c r="W24" i="98" s="1"/>
  <c r="AF24" i="98" s="1"/>
  <c r="V14" i="98"/>
  <c r="W14" i="98" s="1"/>
  <c r="I14" i="98" s="1"/>
  <c r="V33" i="98"/>
  <c r="W33" i="98" s="1"/>
  <c r="AF33" i="98" s="1"/>
  <c r="V36" i="98"/>
  <c r="W36" i="98" s="1"/>
  <c r="AF36" i="98" s="1"/>
  <c r="V19" i="98"/>
  <c r="W19" i="98" s="1"/>
  <c r="AF19" i="98" s="1"/>
  <c r="V17" i="98"/>
  <c r="W17" i="98" s="1"/>
  <c r="AF17" i="98" s="1"/>
  <c r="V41" i="98"/>
  <c r="W41" i="98" s="1"/>
  <c r="I41" i="98" s="1"/>
  <c r="V42" i="98"/>
  <c r="W42" i="98" s="1"/>
  <c r="AF42" i="98" s="1"/>
  <c r="V25" i="98"/>
  <c r="W25" i="98" s="1"/>
  <c r="AF25" i="98" s="1"/>
  <c r="AF50" i="98"/>
  <c r="I50" i="98"/>
  <c r="AF56" i="98"/>
  <c r="I56" i="98"/>
  <c r="AF54" i="98"/>
  <c r="I54" i="98"/>
  <c r="AF51" i="98"/>
  <c r="I51" i="98"/>
  <c r="AF52" i="98"/>
  <c r="I52" i="98"/>
  <c r="AF53" i="98"/>
  <c r="I53" i="98"/>
  <c r="I55" i="98"/>
  <c r="AF55" i="98"/>
  <c r="V35" i="98"/>
  <c r="W35" i="98" s="1"/>
  <c r="T8" i="90"/>
  <c r="U8" i="90" s="1"/>
  <c r="T15" i="90"/>
  <c r="U15" i="90" s="1"/>
  <c r="T16" i="90"/>
  <c r="U16" i="90" s="1"/>
  <c r="T7" i="90"/>
  <c r="U7" i="90" s="1"/>
  <c r="T10" i="90"/>
  <c r="U10" i="90" s="1"/>
  <c r="T10" i="94"/>
  <c r="U10" i="94" s="1"/>
  <c r="G10" i="94" s="1"/>
  <c r="T13" i="92"/>
  <c r="U13" i="92" s="1"/>
  <c r="AD13" i="92" s="1"/>
  <c r="T11" i="94"/>
  <c r="U11" i="94" s="1"/>
  <c r="G11" i="94" s="1"/>
  <c r="W17" i="78"/>
  <c r="X17" i="78" s="1"/>
  <c r="AG17" i="78" s="1"/>
  <c r="W10" i="78"/>
  <c r="X10" i="78" s="1"/>
  <c r="J10" i="78" s="1"/>
  <c r="W13" i="78"/>
  <c r="X13" i="78" s="1"/>
  <c r="W18" i="78"/>
  <c r="X18" i="78" s="1"/>
  <c r="W14" i="78"/>
  <c r="X14" i="78" s="1"/>
  <c r="T29" i="94"/>
  <c r="U29" i="94" s="1"/>
  <c r="G29" i="94" s="1"/>
  <c r="T8" i="94"/>
  <c r="U8" i="94" s="1"/>
  <c r="AD8" i="94" s="1"/>
  <c r="T16" i="94"/>
  <c r="U16" i="94" s="1"/>
  <c r="AD16" i="94" s="1"/>
  <c r="T25" i="94"/>
  <c r="U25" i="94" s="1"/>
  <c r="T17" i="94"/>
  <c r="U17" i="94" s="1"/>
  <c r="AD17" i="94" s="1"/>
  <c r="T34" i="94"/>
  <c r="U34" i="94" s="1"/>
  <c r="AD34" i="94" s="1"/>
  <c r="T12" i="94"/>
  <c r="U12" i="94" s="1"/>
  <c r="T14" i="94"/>
  <c r="U14" i="94" s="1"/>
  <c r="T13" i="94"/>
  <c r="U13" i="94" s="1"/>
  <c r="T19" i="94"/>
  <c r="U19" i="94" s="1"/>
  <c r="AD19" i="94" s="1"/>
  <c r="T30" i="94"/>
  <c r="U30" i="94" s="1"/>
  <c r="T22" i="94"/>
  <c r="U22" i="94" s="1"/>
  <c r="G22" i="94" s="1"/>
  <c r="T15" i="94"/>
  <c r="U15" i="94" s="1"/>
  <c r="G15" i="94" s="1"/>
  <c r="T33" i="94"/>
  <c r="U33" i="94" s="1"/>
  <c r="T32" i="94"/>
  <c r="U32" i="94" s="1"/>
  <c r="T26" i="94"/>
  <c r="U26" i="94" s="1"/>
  <c r="T18" i="94"/>
  <c r="U18" i="94" s="1"/>
  <c r="T11" i="93"/>
  <c r="U11" i="93" s="1"/>
  <c r="G11" i="93" s="1"/>
  <c r="T10" i="93"/>
  <c r="U10" i="93" s="1"/>
  <c r="G10" i="93" s="1"/>
  <c r="T10" i="92"/>
  <c r="U10" i="92" s="1"/>
  <c r="G10" i="92" s="1"/>
  <c r="T17" i="92"/>
  <c r="U17" i="92" s="1"/>
  <c r="AD17" i="92" s="1"/>
  <c r="T25" i="92"/>
  <c r="U25" i="92" s="1"/>
  <c r="AD25" i="92" s="1"/>
  <c r="T15" i="92"/>
  <c r="U15" i="92" s="1"/>
  <c r="T21" i="92"/>
  <c r="U21" i="92" s="1"/>
  <c r="T23" i="92"/>
  <c r="U23" i="92" s="1"/>
  <c r="T28" i="94"/>
  <c r="U28" i="94" s="1"/>
  <c r="AD28" i="94" s="1"/>
  <c r="T7" i="94"/>
  <c r="U7" i="94" s="1"/>
  <c r="AD7" i="94" s="1"/>
  <c r="T21" i="94"/>
  <c r="U21" i="94" s="1"/>
  <c r="G21" i="94" s="1"/>
  <c r="T27" i="94"/>
  <c r="U27" i="94" s="1"/>
  <c r="AD27" i="94" s="1"/>
  <c r="T14" i="90"/>
  <c r="U14" i="90" s="1"/>
  <c r="AD14" i="90" s="1"/>
  <c r="T24" i="94"/>
  <c r="U24" i="94" s="1"/>
  <c r="AD24" i="94" s="1"/>
  <c r="T31" i="94"/>
  <c r="U31" i="94" s="1"/>
  <c r="G31" i="94" s="1"/>
  <c r="T9" i="94"/>
  <c r="U9" i="94" s="1"/>
  <c r="G9" i="94" s="1"/>
  <c r="T20" i="94"/>
  <c r="U20" i="94" s="1"/>
  <c r="G20" i="94" s="1"/>
  <c r="T23" i="94"/>
  <c r="U23" i="94" s="1"/>
  <c r="G23" i="94" s="1"/>
  <c r="T9" i="92"/>
  <c r="U9" i="92" s="1"/>
  <c r="AD9" i="92" s="1"/>
  <c r="T18" i="92"/>
  <c r="U18" i="92" s="1"/>
  <c r="G18" i="92" s="1"/>
  <c r="W8" i="78"/>
  <c r="X8" i="78" s="1"/>
  <c r="AG8" i="78" s="1"/>
  <c r="T12" i="92"/>
  <c r="U12" i="92" s="1"/>
  <c r="G12" i="92" s="1"/>
  <c r="W16" i="78"/>
  <c r="X16" i="78" s="1"/>
  <c r="J16" i="78" s="1"/>
  <c r="T24" i="92"/>
  <c r="U24" i="92" s="1"/>
  <c r="AD24" i="92" s="1"/>
  <c r="T11" i="92"/>
  <c r="U11" i="92" s="1"/>
  <c r="G11" i="92" s="1"/>
  <c r="T7" i="92"/>
  <c r="U7" i="92" s="1"/>
  <c r="W7" i="78"/>
  <c r="X7" i="78" s="1"/>
  <c r="J7" i="78" s="1"/>
  <c r="W9" i="78"/>
  <c r="X9" i="78" s="1"/>
  <c r="J9" i="78" s="1"/>
  <c r="W12" i="78"/>
  <c r="X12" i="78" s="1"/>
  <c r="J12" i="78" s="1"/>
  <c r="T20" i="92"/>
  <c r="U20" i="92" s="1"/>
  <c r="AD20" i="92" s="1"/>
  <c r="T10" i="96"/>
  <c r="U10" i="96" s="1"/>
  <c r="AD10" i="96" s="1"/>
  <c r="T8" i="92"/>
  <c r="U8" i="92" s="1"/>
  <c r="G8" i="92" s="1"/>
  <c r="T16" i="92"/>
  <c r="U16" i="92" s="1"/>
  <c r="AD16" i="92" s="1"/>
  <c r="T14" i="92"/>
  <c r="U14" i="92" s="1"/>
  <c r="AD14" i="92" s="1"/>
  <c r="W15" i="78"/>
  <c r="X15" i="78" s="1"/>
  <c r="AG15" i="78" s="1"/>
  <c r="W11" i="78"/>
  <c r="X11" i="78" s="1"/>
  <c r="T22" i="92"/>
  <c r="U22" i="92" s="1"/>
  <c r="T13" i="90"/>
  <c r="U13" i="90" s="1"/>
  <c r="T9" i="90"/>
  <c r="U9" i="90" s="1"/>
  <c r="T12" i="90"/>
  <c r="U12" i="90" s="1"/>
  <c r="G23" i="96" l="1"/>
  <c r="AD23" i="96"/>
  <c r="G12" i="96"/>
  <c r="AD12" i="96"/>
  <c r="G16" i="96"/>
  <c r="AD16" i="96"/>
  <c r="G18" i="96"/>
  <c r="AD18" i="96"/>
  <c r="G8" i="96"/>
  <c r="AD8" i="96"/>
  <c r="G21" i="96"/>
  <c r="AD21" i="96"/>
  <c r="G11" i="96"/>
  <c r="AD11" i="96"/>
  <c r="G19" i="96"/>
  <c r="AD19" i="92"/>
  <c r="AF14" i="98"/>
  <c r="I44" i="98"/>
  <c r="G11" i="90"/>
  <c r="G14" i="96"/>
  <c r="G28" i="96"/>
  <c r="G9" i="96"/>
  <c r="G25" i="96"/>
  <c r="G46" i="96"/>
  <c r="G17" i="96"/>
  <c r="G15" i="96"/>
  <c r="G37" i="96"/>
  <c r="G13" i="96"/>
  <c r="G47" i="96"/>
  <c r="G7" i="96"/>
  <c r="G24" i="96"/>
  <c r="G39" i="96"/>
  <c r="G27" i="96"/>
  <c r="G36" i="96"/>
  <c r="G20" i="96"/>
  <c r="G34" i="96"/>
  <c r="G22" i="96"/>
  <c r="G43" i="96"/>
  <c r="G29" i="96"/>
  <c r="G35" i="96"/>
  <c r="AF31" i="98"/>
  <c r="AD8" i="93"/>
  <c r="G7" i="93"/>
  <c r="AD7" i="93"/>
  <c r="G9" i="93"/>
  <c r="AD9" i="93"/>
  <c r="AD10" i="91"/>
  <c r="AD9" i="91"/>
  <c r="G9" i="91"/>
  <c r="AD8" i="91"/>
  <c r="G7" i="91"/>
  <c r="AF30" i="98"/>
  <c r="I24" i="98"/>
  <c r="AF11" i="98"/>
  <c r="I36" i="98"/>
  <c r="I49" i="98"/>
  <c r="J17" i="78"/>
  <c r="I38" i="98"/>
  <c r="I20" i="98"/>
  <c r="AF7" i="98"/>
  <c r="AF16" i="98"/>
  <c r="AF28" i="98"/>
  <c r="AD22" i="94"/>
  <c r="AF46" i="98"/>
  <c r="AD10" i="94"/>
  <c r="AF37" i="98"/>
  <c r="AF12" i="98"/>
  <c r="AF18" i="98"/>
  <c r="AG9" i="78"/>
  <c r="AD11" i="94"/>
  <c r="AF13" i="98"/>
  <c r="I29" i="98"/>
  <c r="G27" i="94"/>
  <c r="J8" i="78"/>
  <c r="AF43" i="98"/>
  <c r="I23" i="98"/>
  <c r="I8" i="98"/>
  <c r="I25" i="98"/>
  <c r="G28" i="94"/>
  <c r="G19" i="94"/>
  <c r="G13" i="92"/>
  <c r="AD8" i="92"/>
  <c r="G9" i="92"/>
  <c r="G14" i="92"/>
  <c r="AD10" i="92"/>
  <c r="AD11" i="92"/>
  <c r="AD18" i="92"/>
  <c r="AF26" i="98"/>
  <c r="I40" i="98"/>
  <c r="I17" i="98"/>
  <c r="I15" i="98"/>
  <c r="I48" i="98"/>
  <c r="I47" i="98"/>
  <c r="AF45" i="98"/>
  <c r="I21" i="98"/>
  <c r="I22" i="98"/>
  <c r="G7" i="94"/>
  <c r="G17" i="94"/>
  <c r="AD15" i="94"/>
  <c r="AD29" i="94"/>
  <c r="AD9" i="94"/>
  <c r="AD31" i="94"/>
  <c r="AD21" i="94"/>
  <c r="AD23" i="94"/>
  <c r="G24" i="94"/>
  <c r="I10" i="98"/>
  <c r="I33" i="98"/>
  <c r="I39" i="98"/>
  <c r="AF39" i="98"/>
  <c r="AF41" i="98"/>
  <c r="AF9" i="98"/>
  <c r="I42" i="98"/>
  <c r="I19" i="98"/>
  <c r="I32" i="98"/>
  <c r="I27" i="98"/>
  <c r="AF27" i="98"/>
  <c r="AF34" i="98"/>
  <c r="I34" i="98"/>
  <c r="AF35" i="98"/>
  <c r="I35" i="98"/>
  <c r="AD10" i="90"/>
  <c r="G10" i="90"/>
  <c r="G7" i="90"/>
  <c r="AD7" i="90"/>
  <c r="G14" i="90"/>
  <c r="G16" i="90"/>
  <c r="AD16" i="90"/>
  <c r="G15" i="90"/>
  <c r="AD15" i="90"/>
  <c r="AD8" i="90"/>
  <c r="G8" i="90"/>
  <c r="G24" i="92"/>
  <c r="G8" i="94"/>
  <c r="AD12" i="92"/>
  <c r="AD11" i="93"/>
  <c r="G20" i="92"/>
  <c r="G34" i="94"/>
  <c r="G16" i="92"/>
  <c r="AG10" i="78"/>
  <c r="AG7" i="78"/>
  <c r="AG14" i="78"/>
  <c r="J14" i="78"/>
  <c r="AG18" i="78"/>
  <c r="J18" i="78"/>
  <c r="J13" i="78"/>
  <c r="AG13" i="78"/>
  <c r="G16" i="94"/>
  <c r="G32" i="94"/>
  <c r="AD32" i="94"/>
  <c r="AD12" i="94"/>
  <c r="G12" i="94"/>
  <c r="G33" i="94"/>
  <c r="AD33" i="94"/>
  <c r="AD25" i="94"/>
  <c r="G25" i="94"/>
  <c r="AD20" i="94"/>
  <c r="G30" i="94"/>
  <c r="AD30" i="94"/>
  <c r="AD18" i="94"/>
  <c r="G18" i="94"/>
  <c r="G13" i="94"/>
  <c r="AD13" i="94"/>
  <c r="G26" i="94"/>
  <c r="AD26" i="94"/>
  <c r="AD14" i="94"/>
  <c r="G14" i="94"/>
  <c r="AD10" i="93"/>
  <c r="G25" i="92"/>
  <c r="G17" i="92"/>
  <c r="G23" i="92"/>
  <c r="AD23" i="92"/>
  <c r="AD21" i="92"/>
  <c r="G21" i="92"/>
  <c r="G15" i="92"/>
  <c r="AD15" i="92"/>
  <c r="J15" i="78"/>
  <c r="G7" i="92"/>
  <c r="AD7" i="92"/>
  <c r="AG12" i="78"/>
  <c r="AG16" i="78"/>
  <c r="G10" i="96"/>
  <c r="F53" i="96"/>
  <c r="G22" i="92"/>
  <c r="AD22" i="92"/>
  <c r="J11" i="78"/>
  <c r="AG11" i="78"/>
  <c r="G12" i="90"/>
  <c r="AD12" i="90"/>
  <c r="AD13" i="90"/>
  <c r="G13" i="90"/>
  <c r="AD9" i="90"/>
  <c r="G9" i="90"/>
  <c r="F19" i="92" l="1"/>
  <c r="F30" i="96"/>
  <c r="F35" i="96"/>
  <c r="F16" i="96"/>
  <c r="F50" i="96"/>
  <c r="F8" i="96"/>
  <c r="F43" i="96"/>
  <c r="F24" i="96"/>
  <c r="F33" i="96"/>
  <c r="F45" i="96"/>
  <c r="F44" i="96"/>
  <c r="F40" i="96"/>
  <c r="F32" i="96"/>
  <c r="F7" i="96"/>
  <c r="F26" i="96"/>
  <c r="F23" i="96"/>
  <c r="F25" i="96"/>
  <c r="F42" i="96"/>
  <c r="F48" i="96"/>
  <c r="F12" i="96"/>
  <c r="F49" i="96"/>
  <c r="F27" i="96"/>
  <c r="F52" i="96"/>
  <c r="F51" i="96"/>
  <c r="F34" i="96"/>
  <c r="F11" i="96"/>
  <c r="F31" i="96"/>
  <c r="F20" i="96"/>
  <c r="F28" i="96"/>
  <c r="F39" i="96"/>
  <c r="F14" i="96"/>
  <c r="F22" i="96"/>
  <c r="F13" i="96"/>
  <c r="F47" i="96"/>
  <c r="F41" i="96"/>
  <c r="F15" i="96"/>
  <c r="F38" i="96"/>
  <c r="F21" i="96"/>
  <c r="F37" i="96"/>
  <c r="F36" i="96"/>
  <c r="F17" i="96"/>
  <c r="F29" i="96"/>
  <c r="F9" i="96"/>
  <c r="F18" i="96"/>
  <c r="F46" i="96"/>
  <c r="F11" i="90"/>
  <c r="F7" i="91"/>
  <c r="F10" i="91"/>
  <c r="F9" i="93"/>
  <c r="F7" i="93"/>
  <c r="F9" i="91"/>
  <c r="F8" i="93"/>
  <c r="F8" i="90"/>
  <c r="H19" i="98"/>
  <c r="H16" i="98"/>
  <c r="H22" i="98"/>
  <c r="H41" i="98"/>
  <c r="H7" i="98"/>
  <c r="H34" i="98"/>
  <c r="H39" i="98"/>
  <c r="H27" i="98"/>
  <c r="H37" i="98"/>
  <c r="H24" i="98"/>
  <c r="H40" i="98"/>
  <c r="H15" i="98"/>
  <c r="H29" i="98"/>
  <c r="H53" i="98"/>
  <c r="H52" i="98"/>
  <c r="H31" i="98"/>
  <c r="H12" i="98"/>
  <c r="H8" i="98"/>
  <c r="H18" i="98"/>
  <c r="H56" i="98"/>
  <c r="H17" i="98"/>
  <c r="H25" i="98"/>
  <c r="H50" i="98"/>
  <c r="H9" i="98"/>
  <c r="H46" i="98"/>
  <c r="H49" i="98"/>
  <c r="H14" i="98"/>
  <c r="H10" i="98"/>
  <c r="H30" i="98"/>
  <c r="H32" i="98"/>
  <c r="H44" i="98"/>
  <c r="H43" i="98"/>
  <c r="H48" i="98"/>
  <c r="H47" i="98"/>
  <c r="H45" i="98"/>
  <c r="H42" i="98"/>
  <c r="H33" i="98"/>
  <c r="H38" i="98"/>
  <c r="H11" i="98"/>
  <c r="H51" i="98"/>
  <c r="H54" i="98"/>
  <c r="H28" i="98"/>
  <c r="H36" i="98"/>
  <c r="H55" i="98"/>
  <c r="H26" i="98"/>
  <c r="H35" i="98"/>
  <c r="F15" i="90"/>
  <c r="F16" i="90"/>
  <c r="F7" i="90"/>
  <c r="F10" i="90"/>
  <c r="F31" i="94"/>
  <c r="F23" i="94"/>
  <c r="F17" i="92"/>
  <c r="F10" i="93"/>
  <c r="F11" i="94"/>
  <c r="F22" i="94"/>
  <c r="F13" i="94"/>
  <c r="F24" i="94"/>
  <c r="F11" i="93"/>
  <c r="F25" i="92"/>
  <c r="I13" i="78"/>
  <c r="I18" i="78"/>
  <c r="I14" i="78"/>
  <c r="F21" i="94"/>
  <c r="F16" i="94"/>
  <c r="F10" i="94"/>
  <c r="F18" i="94"/>
  <c r="F19" i="94"/>
  <c r="F15" i="94"/>
  <c r="F9" i="94"/>
  <c r="F7" i="94"/>
  <c r="F29" i="94"/>
  <c r="F14" i="94"/>
  <c r="F27" i="94"/>
  <c r="F17" i="94"/>
  <c r="F30" i="94"/>
  <c r="F34" i="94"/>
  <c r="F26" i="94"/>
  <c r="F25" i="94"/>
  <c r="F33" i="94"/>
  <c r="F8" i="94"/>
  <c r="F28" i="94"/>
  <c r="F32" i="94"/>
  <c r="F8" i="92"/>
  <c r="F16" i="92"/>
  <c r="F15" i="92"/>
  <c r="F9" i="92"/>
  <c r="F23" i="92"/>
  <c r="I10" i="78"/>
  <c r="I9" i="78"/>
  <c r="F12" i="92"/>
  <c r="I12" i="78"/>
  <c r="F24" i="92"/>
  <c r="I7" i="78"/>
  <c r="F7" i="92"/>
  <c r="I17" i="78"/>
  <c r="F22" i="92"/>
  <c r="F13" i="92"/>
  <c r="F14" i="92"/>
  <c r="I8" i="78"/>
  <c r="F18" i="92"/>
  <c r="I15" i="78"/>
  <c r="I11" i="78"/>
  <c r="I16" i="78"/>
  <c r="F14" i="90"/>
  <c r="F9" i="90"/>
  <c r="F13" i="90"/>
  <c r="F12" i="90"/>
</calcChain>
</file>

<file path=xl/comments1.xml><?xml version="1.0" encoding="utf-8"?>
<comments xmlns="http://schemas.openxmlformats.org/spreadsheetml/2006/main">
  <authors>
    <author>Damien VASSAULT</author>
  </authors>
  <commentList>
    <comment ref="H47" authorId="0" shapeId="0">
      <text>
        <r>
          <rPr>
            <b/>
            <sz val="9"/>
            <color indexed="81"/>
            <rFont val="Tahoma"/>
            <family val="2"/>
          </rPr>
          <t>Damien VASSAULT:</t>
        </r>
        <r>
          <rPr>
            <sz val="9"/>
            <color indexed="81"/>
            <rFont val="Tahoma"/>
            <family val="2"/>
          </rPr>
          <t xml:space="preserve">
Erreur de saisie corrigée à 12h45 (j'avais mis 21, mais en revoyant la cravate c'était bien 28)
</t>
        </r>
      </text>
    </comment>
  </commentList>
</comments>
</file>

<file path=xl/comments10.xml><?xml version="1.0" encoding="utf-8"?>
<comments xmlns="http://schemas.openxmlformats.org/spreadsheetml/2006/main">
  <authors>
    <author>CARADEC Bruno</author>
  </authors>
  <commentList>
    <comment ref="X6" authorId="0" shapeId="0">
      <text>
        <r>
          <rPr>
            <b/>
            <sz val="9"/>
            <color indexed="81"/>
            <rFont val="Tahoma"/>
            <family val="2"/>
          </rPr>
          <t>Colonne I</t>
        </r>
        <r>
          <rPr>
            <sz val="9"/>
            <color indexed="81"/>
            <rFont val="Tahoma"/>
            <family val="2"/>
          </rPr>
          <t xml:space="preserve">
</t>
        </r>
      </text>
    </comment>
    <comment ref="Y6" authorId="0" shapeId="0">
      <text>
        <r>
          <rPr>
            <b/>
            <sz val="9"/>
            <color indexed="81"/>
            <rFont val="Tahoma"/>
            <family val="2"/>
          </rPr>
          <t>Colonne J</t>
        </r>
        <r>
          <rPr>
            <sz val="9"/>
            <color indexed="81"/>
            <rFont val="Tahoma"/>
            <family val="2"/>
          </rPr>
          <t xml:space="preserve">
</t>
        </r>
      </text>
    </comment>
    <comment ref="Z6" authorId="0" shapeId="0">
      <text>
        <r>
          <rPr>
            <b/>
            <sz val="9"/>
            <color indexed="81"/>
            <rFont val="Tahoma"/>
            <family val="2"/>
          </rPr>
          <t>Colonne K</t>
        </r>
        <r>
          <rPr>
            <sz val="9"/>
            <color indexed="81"/>
            <rFont val="Tahoma"/>
            <family val="2"/>
          </rPr>
          <t xml:space="preserve">
</t>
        </r>
      </text>
    </comment>
  </commentList>
</comments>
</file>

<file path=xl/comments11.xml><?xml version="1.0" encoding="utf-8"?>
<comments xmlns="http://schemas.openxmlformats.org/spreadsheetml/2006/main">
  <authors>
    <author>CARADEC Bruno</author>
  </authors>
  <commentList>
    <comment ref="Y6" authorId="0" shapeId="0">
      <text>
        <r>
          <rPr>
            <b/>
            <sz val="9"/>
            <color indexed="81"/>
            <rFont val="Tahoma"/>
            <family val="2"/>
          </rPr>
          <t>Colonne I</t>
        </r>
        <r>
          <rPr>
            <sz val="9"/>
            <color indexed="81"/>
            <rFont val="Tahoma"/>
            <family val="2"/>
          </rPr>
          <t xml:space="preserve">
</t>
        </r>
      </text>
    </comment>
    <comment ref="Z6" authorId="0" shapeId="0">
      <text>
        <r>
          <rPr>
            <b/>
            <sz val="9"/>
            <color indexed="81"/>
            <rFont val="Tahoma"/>
            <family val="2"/>
          </rPr>
          <t>Colonne J</t>
        </r>
        <r>
          <rPr>
            <sz val="9"/>
            <color indexed="81"/>
            <rFont val="Tahoma"/>
            <family val="2"/>
          </rPr>
          <t xml:space="preserve">
</t>
        </r>
      </text>
    </comment>
    <comment ref="AA6" authorId="0" shapeId="0">
      <text>
        <r>
          <rPr>
            <b/>
            <sz val="9"/>
            <color indexed="81"/>
            <rFont val="Tahoma"/>
            <family val="2"/>
          </rPr>
          <t>Colonne K</t>
        </r>
        <r>
          <rPr>
            <sz val="9"/>
            <color indexed="81"/>
            <rFont val="Tahoma"/>
            <family val="2"/>
          </rPr>
          <t xml:space="preserve">
</t>
        </r>
      </text>
    </comment>
  </commentList>
</comments>
</file>

<file path=xl/comments2.xml><?xml version="1.0" encoding="utf-8"?>
<comments xmlns="http://schemas.openxmlformats.org/spreadsheetml/2006/main">
  <authors>
    <author>CARADEC Bruno</author>
  </authors>
  <commentList>
    <comment ref="V6" authorId="0" shapeId="0">
      <text>
        <r>
          <rPr>
            <b/>
            <sz val="9"/>
            <color indexed="81"/>
            <rFont val="Tahoma"/>
            <family val="2"/>
          </rPr>
          <t>Colonne I</t>
        </r>
        <r>
          <rPr>
            <sz val="9"/>
            <color indexed="81"/>
            <rFont val="Tahoma"/>
            <family val="2"/>
          </rPr>
          <t xml:space="preserve">
</t>
        </r>
      </text>
    </comment>
    <comment ref="W6" authorId="0" shapeId="0">
      <text>
        <r>
          <rPr>
            <b/>
            <sz val="9"/>
            <color indexed="81"/>
            <rFont val="Tahoma"/>
            <family val="2"/>
          </rPr>
          <t>Colonne J</t>
        </r>
        <r>
          <rPr>
            <sz val="9"/>
            <color indexed="81"/>
            <rFont val="Tahoma"/>
            <family val="2"/>
          </rPr>
          <t xml:space="preserve">
</t>
        </r>
      </text>
    </comment>
    <comment ref="X6" authorId="0" shapeId="0">
      <text>
        <r>
          <rPr>
            <b/>
            <sz val="9"/>
            <color indexed="81"/>
            <rFont val="Tahoma"/>
            <family val="2"/>
          </rPr>
          <t>Colonne K</t>
        </r>
        <r>
          <rPr>
            <sz val="9"/>
            <color indexed="81"/>
            <rFont val="Tahoma"/>
            <family val="2"/>
          </rPr>
          <t xml:space="preserve">
</t>
        </r>
      </text>
    </comment>
  </commentList>
</comments>
</file>

<file path=xl/comments3.xml><?xml version="1.0" encoding="utf-8"?>
<comments xmlns="http://schemas.openxmlformats.org/spreadsheetml/2006/main">
  <authors>
    <author>CARADEC Bruno</author>
  </authors>
  <commentList>
    <comment ref="V6" authorId="0" shapeId="0">
      <text>
        <r>
          <rPr>
            <b/>
            <sz val="9"/>
            <color indexed="81"/>
            <rFont val="Tahoma"/>
            <family val="2"/>
          </rPr>
          <t>Colonne I</t>
        </r>
        <r>
          <rPr>
            <sz val="9"/>
            <color indexed="81"/>
            <rFont val="Tahoma"/>
            <family val="2"/>
          </rPr>
          <t xml:space="preserve">
</t>
        </r>
      </text>
    </comment>
    <comment ref="W6" authorId="0" shapeId="0">
      <text>
        <r>
          <rPr>
            <b/>
            <sz val="9"/>
            <color indexed="81"/>
            <rFont val="Tahoma"/>
            <family val="2"/>
          </rPr>
          <t>Colonne J</t>
        </r>
        <r>
          <rPr>
            <sz val="9"/>
            <color indexed="81"/>
            <rFont val="Tahoma"/>
            <family val="2"/>
          </rPr>
          <t xml:space="preserve">
</t>
        </r>
      </text>
    </comment>
    <comment ref="X6" authorId="0" shapeId="0">
      <text>
        <r>
          <rPr>
            <b/>
            <sz val="9"/>
            <color indexed="81"/>
            <rFont val="Tahoma"/>
            <family val="2"/>
          </rPr>
          <t>Colonne K</t>
        </r>
        <r>
          <rPr>
            <sz val="9"/>
            <color indexed="81"/>
            <rFont val="Tahoma"/>
            <family val="2"/>
          </rPr>
          <t xml:space="preserve">
</t>
        </r>
      </text>
    </comment>
  </commentList>
</comments>
</file>

<file path=xl/comments4.xml><?xml version="1.0" encoding="utf-8"?>
<comments xmlns="http://schemas.openxmlformats.org/spreadsheetml/2006/main">
  <authors>
    <author>CARADEC Bruno</author>
  </authors>
  <commentList>
    <comment ref="V6" authorId="0" shapeId="0">
      <text>
        <r>
          <rPr>
            <b/>
            <sz val="9"/>
            <color indexed="81"/>
            <rFont val="Tahoma"/>
            <family val="2"/>
          </rPr>
          <t>Colonne I</t>
        </r>
        <r>
          <rPr>
            <sz val="9"/>
            <color indexed="81"/>
            <rFont val="Tahoma"/>
            <family val="2"/>
          </rPr>
          <t xml:space="preserve">
</t>
        </r>
      </text>
    </comment>
    <comment ref="W6" authorId="0" shapeId="0">
      <text>
        <r>
          <rPr>
            <b/>
            <sz val="9"/>
            <color indexed="81"/>
            <rFont val="Tahoma"/>
            <family val="2"/>
          </rPr>
          <t>Colonne J</t>
        </r>
        <r>
          <rPr>
            <sz val="9"/>
            <color indexed="81"/>
            <rFont val="Tahoma"/>
            <family val="2"/>
          </rPr>
          <t xml:space="preserve">
</t>
        </r>
      </text>
    </comment>
    <comment ref="X6" authorId="0" shapeId="0">
      <text>
        <r>
          <rPr>
            <b/>
            <sz val="9"/>
            <color indexed="81"/>
            <rFont val="Tahoma"/>
            <family val="2"/>
          </rPr>
          <t>Colonne K</t>
        </r>
        <r>
          <rPr>
            <sz val="9"/>
            <color indexed="81"/>
            <rFont val="Tahoma"/>
            <family val="2"/>
          </rPr>
          <t xml:space="preserve">
</t>
        </r>
      </text>
    </comment>
  </commentList>
</comments>
</file>

<file path=xl/comments5.xml><?xml version="1.0" encoding="utf-8"?>
<comments xmlns="http://schemas.openxmlformats.org/spreadsheetml/2006/main">
  <authors>
    <author>CARADEC Bruno</author>
  </authors>
  <commentList>
    <comment ref="V6" authorId="0" shapeId="0">
      <text>
        <r>
          <rPr>
            <b/>
            <sz val="9"/>
            <color indexed="81"/>
            <rFont val="Tahoma"/>
            <family val="2"/>
          </rPr>
          <t>Colonne I</t>
        </r>
        <r>
          <rPr>
            <sz val="9"/>
            <color indexed="81"/>
            <rFont val="Tahoma"/>
            <family val="2"/>
          </rPr>
          <t xml:space="preserve">
</t>
        </r>
      </text>
    </comment>
    <comment ref="W6" authorId="0" shapeId="0">
      <text>
        <r>
          <rPr>
            <b/>
            <sz val="9"/>
            <color indexed="81"/>
            <rFont val="Tahoma"/>
            <family val="2"/>
          </rPr>
          <t>Colonne J</t>
        </r>
        <r>
          <rPr>
            <sz val="9"/>
            <color indexed="81"/>
            <rFont val="Tahoma"/>
            <family val="2"/>
          </rPr>
          <t xml:space="preserve">
</t>
        </r>
      </text>
    </comment>
    <comment ref="X6" authorId="0" shapeId="0">
      <text>
        <r>
          <rPr>
            <b/>
            <sz val="9"/>
            <color indexed="81"/>
            <rFont val="Tahoma"/>
            <family val="2"/>
          </rPr>
          <t>Colonne K</t>
        </r>
        <r>
          <rPr>
            <sz val="9"/>
            <color indexed="81"/>
            <rFont val="Tahoma"/>
            <family val="2"/>
          </rPr>
          <t xml:space="preserve">
</t>
        </r>
      </text>
    </comment>
  </commentList>
</comments>
</file>

<file path=xl/comments6.xml><?xml version="1.0" encoding="utf-8"?>
<comments xmlns="http://schemas.openxmlformats.org/spreadsheetml/2006/main">
  <authors>
    <author>CARADEC Bruno</author>
  </authors>
  <commentList>
    <comment ref="V6" authorId="0" shapeId="0">
      <text>
        <r>
          <rPr>
            <b/>
            <sz val="9"/>
            <color indexed="81"/>
            <rFont val="Tahoma"/>
            <family val="2"/>
          </rPr>
          <t>Colonne I</t>
        </r>
        <r>
          <rPr>
            <sz val="9"/>
            <color indexed="81"/>
            <rFont val="Tahoma"/>
            <family val="2"/>
          </rPr>
          <t xml:space="preserve">
</t>
        </r>
      </text>
    </comment>
    <comment ref="W6" authorId="0" shapeId="0">
      <text>
        <r>
          <rPr>
            <b/>
            <sz val="9"/>
            <color indexed="81"/>
            <rFont val="Tahoma"/>
            <family val="2"/>
          </rPr>
          <t>Colonne J</t>
        </r>
        <r>
          <rPr>
            <sz val="9"/>
            <color indexed="81"/>
            <rFont val="Tahoma"/>
            <family val="2"/>
          </rPr>
          <t xml:space="preserve">
</t>
        </r>
      </text>
    </comment>
    <comment ref="X6" authorId="0" shapeId="0">
      <text>
        <r>
          <rPr>
            <b/>
            <sz val="9"/>
            <color indexed="81"/>
            <rFont val="Tahoma"/>
            <family val="2"/>
          </rPr>
          <t>Colonne K</t>
        </r>
        <r>
          <rPr>
            <sz val="9"/>
            <color indexed="81"/>
            <rFont val="Tahoma"/>
            <family val="2"/>
          </rPr>
          <t xml:space="preserve">
</t>
        </r>
      </text>
    </comment>
  </commentList>
</comments>
</file>

<file path=xl/comments7.xml><?xml version="1.0" encoding="utf-8"?>
<comments xmlns="http://schemas.openxmlformats.org/spreadsheetml/2006/main">
  <authors>
    <author>CARADEC Bruno</author>
  </authors>
  <commentList>
    <comment ref="V6" authorId="0" shapeId="0">
      <text>
        <r>
          <rPr>
            <b/>
            <sz val="9"/>
            <color indexed="81"/>
            <rFont val="Tahoma"/>
            <family val="2"/>
          </rPr>
          <t>Colonne I</t>
        </r>
        <r>
          <rPr>
            <sz val="9"/>
            <color indexed="81"/>
            <rFont val="Tahoma"/>
            <family val="2"/>
          </rPr>
          <t xml:space="preserve">
</t>
        </r>
      </text>
    </comment>
    <comment ref="W6" authorId="0" shapeId="0">
      <text>
        <r>
          <rPr>
            <b/>
            <sz val="9"/>
            <color indexed="81"/>
            <rFont val="Tahoma"/>
            <family val="2"/>
          </rPr>
          <t>Colonne J</t>
        </r>
        <r>
          <rPr>
            <sz val="9"/>
            <color indexed="81"/>
            <rFont val="Tahoma"/>
            <family val="2"/>
          </rPr>
          <t xml:space="preserve">
</t>
        </r>
      </text>
    </comment>
    <comment ref="X6" authorId="0" shapeId="0">
      <text>
        <r>
          <rPr>
            <b/>
            <sz val="9"/>
            <color indexed="81"/>
            <rFont val="Tahoma"/>
            <family val="2"/>
          </rPr>
          <t>Colonne K</t>
        </r>
        <r>
          <rPr>
            <sz val="9"/>
            <color indexed="81"/>
            <rFont val="Tahoma"/>
            <family val="2"/>
          </rPr>
          <t xml:space="preserve">
</t>
        </r>
      </text>
    </comment>
  </commentList>
</comments>
</file>

<file path=xl/comments8.xml><?xml version="1.0" encoding="utf-8"?>
<comments xmlns="http://schemas.openxmlformats.org/spreadsheetml/2006/main">
  <authors>
    <author>CARADEC Bruno</author>
  </authors>
  <commentList>
    <comment ref="V6" authorId="0" shapeId="0">
      <text>
        <r>
          <rPr>
            <b/>
            <sz val="9"/>
            <color indexed="81"/>
            <rFont val="Tahoma"/>
            <family val="2"/>
          </rPr>
          <t>Colonne I</t>
        </r>
        <r>
          <rPr>
            <sz val="9"/>
            <color indexed="81"/>
            <rFont val="Tahoma"/>
            <family val="2"/>
          </rPr>
          <t xml:space="preserve">
</t>
        </r>
      </text>
    </comment>
    <comment ref="W6" authorId="0" shapeId="0">
      <text>
        <r>
          <rPr>
            <b/>
            <sz val="9"/>
            <color indexed="81"/>
            <rFont val="Tahoma"/>
            <family val="2"/>
          </rPr>
          <t>Colonne J</t>
        </r>
        <r>
          <rPr>
            <sz val="9"/>
            <color indexed="81"/>
            <rFont val="Tahoma"/>
            <family val="2"/>
          </rPr>
          <t xml:space="preserve">
</t>
        </r>
      </text>
    </comment>
    <comment ref="X6" authorId="0" shapeId="0">
      <text>
        <r>
          <rPr>
            <b/>
            <sz val="9"/>
            <color indexed="81"/>
            <rFont val="Tahoma"/>
            <family val="2"/>
          </rPr>
          <t>Colonne K</t>
        </r>
        <r>
          <rPr>
            <sz val="9"/>
            <color indexed="81"/>
            <rFont val="Tahoma"/>
            <family val="2"/>
          </rPr>
          <t xml:space="preserve">
</t>
        </r>
      </text>
    </comment>
  </commentList>
</comments>
</file>

<file path=xl/comments9.xml><?xml version="1.0" encoding="utf-8"?>
<comments xmlns="http://schemas.openxmlformats.org/spreadsheetml/2006/main">
  <authors>
    <author>CARADEC Bruno</author>
  </authors>
  <commentList>
    <comment ref="V6" authorId="0" shapeId="0">
      <text>
        <r>
          <rPr>
            <b/>
            <sz val="9"/>
            <color indexed="81"/>
            <rFont val="Tahoma"/>
            <family val="2"/>
          </rPr>
          <t>Colonne I</t>
        </r>
        <r>
          <rPr>
            <sz val="9"/>
            <color indexed="81"/>
            <rFont val="Tahoma"/>
            <family val="2"/>
          </rPr>
          <t xml:space="preserve">
</t>
        </r>
      </text>
    </comment>
    <comment ref="W6" authorId="0" shapeId="0">
      <text>
        <r>
          <rPr>
            <b/>
            <sz val="9"/>
            <color indexed="81"/>
            <rFont val="Tahoma"/>
            <family val="2"/>
          </rPr>
          <t>Colonne J</t>
        </r>
        <r>
          <rPr>
            <sz val="9"/>
            <color indexed="81"/>
            <rFont val="Tahoma"/>
            <family val="2"/>
          </rPr>
          <t xml:space="preserve">
</t>
        </r>
      </text>
    </comment>
    <comment ref="X6" authorId="0" shapeId="0">
      <text>
        <r>
          <rPr>
            <b/>
            <sz val="9"/>
            <color indexed="81"/>
            <rFont val="Tahoma"/>
            <family val="2"/>
          </rPr>
          <t>Colonne K</t>
        </r>
        <r>
          <rPr>
            <sz val="9"/>
            <color indexed="81"/>
            <rFont val="Tahoma"/>
            <family val="2"/>
          </rPr>
          <t xml:space="preserve">
</t>
        </r>
      </text>
    </comment>
  </commentList>
</comments>
</file>

<file path=xl/sharedStrings.xml><?xml version="1.0" encoding="utf-8"?>
<sst xmlns="http://schemas.openxmlformats.org/spreadsheetml/2006/main" count="1883" uniqueCount="312">
  <si>
    <t>NOM</t>
  </si>
  <si>
    <t>Club</t>
  </si>
  <si>
    <t>Sexe</t>
  </si>
  <si>
    <t>M</t>
  </si>
  <si>
    <t>Date de l'épreuve :</t>
  </si>
  <si>
    <t>Prénom</t>
  </si>
  <si>
    <t>Date de  Naissance</t>
  </si>
  <si>
    <t>Catégorie</t>
  </si>
  <si>
    <t>N° de licence</t>
  </si>
  <si>
    <t>ECM</t>
  </si>
  <si>
    <t>F</t>
  </si>
  <si>
    <t>Signature</t>
  </si>
  <si>
    <t>manche 1</t>
  </si>
  <si>
    <t>manche 2</t>
  </si>
  <si>
    <t>Epreuve prépondérante</t>
  </si>
  <si>
    <t>DH</t>
  </si>
  <si>
    <t>Clt TR</t>
  </si>
  <si>
    <t>Pts TR</t>
  </si>
  <si>
    <t>Classement</t>
  </si>
  <si>
    <t>Points</t>
  </si>
  <si>
    <t>Pts DH</t>
  </si>
  <si>
    <t>TRIAL</t>
  </si>
  <si>
    <t>Clt DH</t>
  </si>
  <si>
    <t>Total Jour</t>
  </si>
  <si>
    <t>Classement Jour</t>
  </si>
  <si>
    <t>Pos. cat.</t>
  </si>
  <si>
    <t>N° Dossard</t>
  </si>
  <si>
    <t>Nom</t>
  </si>
  <si>
    <t>Licence</t>
  </si>
  <si>
    <t>Ecart</t>
  </si>
  <si>
    <t>Manche 1</t>
  </si>
  <si>
    <t>Manche 2</t>
  </si>
  <si>
    <t>Meilleur tour</t>
  </si>
  <si>
    <t>Meilleur Temps</t>
  </si>
  <si>
    <t>Minime F</t>
  </si>
  <si>
    <t>Catégories</t>
  </si>
  <si>
    <t>Poussin F</t>
  </si>
  <si>
    <t>Pupille F</t>
  </si>
  <si>
    <t>Benjamin F</t>
  </si>
  <si>
    <t>Cadet F</t>
  </si>
  <si>
    <t>Calcut TR</t>
  </si>
  <si>
    <t>Calcul Tot</t>
  </si>
  <si>
    <t>Date de naissance</t>
  </si>
  <si>
    <t>Total général</t>
  </si>
  <si>
    <t>Étiquettes de colonnes</t>
  </si>
  <si>
    <t>Année</t>
  </si>
  <si>
    <t>FFC Rhône</t>
  </si>
  <si>
    <t>N°delicence</t>
  </si>
  <si>
    <t>XC</t>
  </si>
  <si>
    <t>Clt XC</t>
  </si>
  <si>
    <t>Pts XC</t>
  </si>
  <si>
    <t>Pts TR+DH+XC</t>
  </si>
  <si>
    <t>N°</t>
  </si>
  <si>
    <t>http://www.ffc.fr/licencies/</t>
  </si>
  <si>
    <t>Règlement</t>
  </si>
  <si>
    <t>Étiquettes de lignes</t>
  </si>
  <si>
    <t>Nombre de NOM</t>
  </si>
  <si>
    <t>N° de dossard</t>
  </si>
  <si>
    <t>Cadet G</t>
  </si>
  <si>
    <t>Poussin G</t>
  </si>
  <si>
    <t>Pupille G</t>
  </si>
  <si>
    <t>Benjamin G</t>
  </si>
  <si>
    <t>Minime G</t>
  </si>
  <si>
    <t>N°de licence</t>
  </si>
  <si>
    <t>(vide)</t>
  </si>
  <si>
    <t>Zone1 Points</t>
  </si>
  <si>
    <t>Zone1 Temps</t>
  </si>
  <si>
    <t>Zone1 Pénalités</t>
  </si>
  <si>
    <t>Zone2 Points</t>
  </si>
  <si>
    <t>Zone2 Pénalités</t>
  </si>
  <si>
    <t>Zone2 Temps</t>
  </si>
  <si>
    <t>Zone3 Points</t>
  </si>
  <si>
    <t>Zone3 Pénalités</t>
  </si>
  <si>
    <t>Zone3 Temps</t>
  </si>
  <si>
    <t>Total Zone</t>
  </si>
  <si>
    <t>Total Pénalités</t>
  </si>
  <si>
    <t>Total Temps</t>
  </si>
  <si>
    <t>Total Pts</t>
  </si>
  <si>
    <t>Total Pén.</t>
  </si>
  <si>
    <t>Zone 1 Pén.</t>
  </si>
  <si>
    <t>Zone 1 Pts</t>
  </si>
  <si>
    <t>Zone 1 temps</t>
  </si>
  <si>
    <t>Zone 2 Pts</t>
  </si>
  <si>
    <t>Zone 2 Pén.</t>
  </si>
  <si>
    <t>Zone 2 temps</t>
  </si>
  <si>
    <t>Zone 3 Pts</t>
  </si>
  <si>
    <t>Zone 3 Pén.</t>
  </si>
  <si>
    <t>Zone 3 temps</t>
  </si>
  <si>
    <t>Total Tps</t>
  </si>
  <si>
    <t>Pts pondérés</t>
  </si>
  <si>
    <t>Code d'égalité</t>
  </si>
  <si>
    <t>Nombre d'égalités</t>
  </si>
  <si>
    <t>Présent</t>
  </si>
  <si>
    <t>CLIC VTT</t>
  </si>
  <si>
    <t>(Plusieurs éléments)</t>
  </si>
  <si>
    <t>Individuellement</t>
  </si>
  <si>
    <t>Bicross Club Dardilly</t>
  </si>
  <si>
    <t>Velo Club Rumilien</t>
  </si>
  <si>
    <t>Lyon VTT</t>
  </si>
  <si>
    <t>Lyon VTT Non Licencié</t>
  </si>
  <si>
    <t>IrignyVTT</t>
  </si>
  <si>
    <t>Pommiers VTT</t>
  </si>
  <si>
    <t>VC Brignais</t>
  </si>
  <si>
    <t>Club EC MOZAC</t>
  </si>
  <si>
    <t>IRIGNY VTT</t>
  </si>
  <si>
    <t>Autre...</t>
  </si>
  <si>
    <t>Seyssins-Seyssinet</t>
  </si>
  <si>
    <t>VCB</t>
  </si>
  <si>
    <t>VC Ambérieu</t>
  </si>
  <si>
    <t>XXXXX - Le xx/xx/2026</t>
  </si>
  <si>
    <t>ADAMI</t>
  </si>
  <si>
    <t>Camille</t>
  </si>
  <si>
    <t>ANTENUCCI</t>
  </si>
  <si>
    <t>Milan</t>
  </si>
  <si>
    <t>BULLION ANGOT</t>
  </si>
  <si>
    <t>Noémie</t>
  </si>
  <si>
    <t>CHAFFAUD</t>
  </si>
  <si>
    <t>Eliott</t>
  </si>
  <si>
    <t>CHAMPION</t>
  </si>
  <si>
    <t>Rémi</t>
  </si>
  <si>
    <t>FRECON</t>
  </si>
  <si>
    <t>Hugo</t>
  </si>
  <si>
    <t>ARIOLI</t>
  </si>
  <si>
    <t>Robin</t>
  </si>
  <si>
    <t>GALOIS</t>
  </si>
  <si>
    <t>Maxence</t>
  </si>
  <si>
    <t>GONCALVES</t>
  </si>
  <si>
    <t>Alexis</t>
  </si>
  <si>
    <t>HAMICHE</t>
  </si>
  <si>
    <t>Léon</t>
  </si>
  <si>
    <t>LAPICOREY</t>
  </si>
  <si>
    <t>Ethan</t>
  </si>
  <si>
    <t>MERIC</t>
  </si>
  <si>
    <t>Vadim</t>
  </si>
  <si>
    <t>REFK</t>
  </si>
  <si>
    <t>Basile</t>
  </si>
  <si>
    <t>ROUVEURE</t>
  </si>
  <si>
    <t>Mathis</t>
  </si>
  <si>
    <t>SANCHEZ</t>
  </si>
  <si>
    <t>Gabin</t>
  </si>
  <si>
    <t>SEMET USTUN</t>
  </si>
  <si>
    <t>Ezékiel</t>
  </si>
  <si>
    <t>BUNEA</t>
  </si>
  <si>
    <t>Flavius</t>
  </si>
  <si>
    <t>COLLADO</t>
  </si>
  <si>
    <t>Maël</t>
  </si>
  <si>
    <t>PLASSOT</t>
  </si>
  <si>
    <t>Simon</t>
  </si>
  <si>
    <t>ROCHAS</t>
  </si>
  <si>
    <t>Johann</t>
  </si>
  <si>
    <t>CHALANT BARBIER</t>
  </si>
  <si>
    <t>Tom</t>
  </si>
  <si>
    <t>CASTELLETTA</t>
  </si>
  <si>
    <t>ALIZARD</t>
  </si>
  <si>
    <t>VIOLLET</t>
  </si>
  <si>
    <t>BALLEFIN</t>
  </si>
  <si>
    <t>Quentin</t>
  </si>
  <si>
    <t>NIOGRET</t>
  </si>
  <si>
    <t>Lenno</t>
  </si>
  <si>
    <t>OLIVIER</t>
  </si>
  <si>
    <t>Baptiste</t>
  </si>
  <si>
    <t>OTT</t>
  </si>
  <si>
    <t>Martin</t>
  </si>
  <si>
    <t>BACHEVILLIER</t>
  </si>
  <si>
    <t>Nathan</t>
  </si>
  <si>
    <t>BON MARDION</t>
  </si>
  <si>
    <t>Raphaël</t>
  </si>
  <si>
    <t>BRUNNENGREBER</t>
  </si>
  <si>
    <t>Paulin</t>
  </si>
  <si>
    <t>DELLA MALVA</t>
  </si>
  <si>
    <t>Albin</t>
  </si>
  <si>
    <t>LEMBLE</t>
  </si>
  <si>
    <t>Antoine</t>
  </si>
  <si>
    <t>GRIFFITHS</t>
  </si>
  <si>
    <t>Imogen</t>
  </si>
  <si>
    <t>BAUSTERT</t>
  </si>
  <si>
    <t>Raphael</t>
  </si>
  <si>
    <t>BENEUX</t>
  </si>
  <si>
    <t>103 / 128</t>
  </si>
  <si>
    <t>BERTHET</t>
  </si>
  <si>
    <t>CHRISTIANSEN</t>
  </si>
  <si>
    <t>Liam</t>
  </si>
  <si>
    <t>DE PRAT</t>
  </si>
  <si>
    <t>DUMAS</t>
  </si>
  <si>
    <t>Justin</t>
  </si>
  <si>
    <t>109 / 129</t>
  </si>
  <si>
    <t>JULIER</t>
  </si>
  <si>
    <t>KAULANJAN CHECKMODINE</t>
  </si>
  <si>
    <t>Shann</t>
  </si>
  <si>
    <t>POURCHET</t>
  </si>
  <si>
    <t>Nathanaël</t>
  </si>
  <si>
    <t>Pénélope</t>
  </si>
  <si>
    <t>SCALLIET</t>
  </si>
  <si>
    <t>Antone</t>
  </si>
  <si>
    <t>VINCENT</t>
  </si>
  <si>
    <t>Lohan</t>
  </si>
  <si>
    <t>PERCHERON</t>
  </si>
  <si>
    <t>Paul</t>
  </si>
  <si>
    <t>Noé</t>
  </si>
  <si>
    <t>LOMBARD</t>
  </si>
  <si>
    <t>Eliot</t>
  </si>
  <si>
    <t>FAYARD</t>
  </si>
  <si>
    <t>Mahé</t>
  </si>
  <si>
    <t>GREARD</t>
  </si>
  <si>
    <t>Clément</t>
  </si>
  <si>
    <t>JACQUIER</t>
  </si>
  <si>
    <t>Noah</t>
  </si>
  <si>
    <t>TABARANT</t>
  </si>
  <si>
    <t>Johan</t>
  </si>
  <si>
    <t>FOREL BURGAT</t>
  </si>
  <si>
    <t>Julian</t>
  </si>
  <si>
    <t>GAUME POTAU</t>
  </si>
  <si>
    <t>Arthur</t>
  </si>
  <si>
    <t>MATRAY ANOVAZZI</t>
  </si>
  <si>
    <t>Rémy</t>
  </si>
  <si>
    <t>MOUGIN</t>
  </si>
  <si>
    <t>Ruben</t>
  </si>
  <si>
    <t>ROUX BENARAB</t>
  </si>
  <si>
    <t>Driss</t>
  </si>
  <si>
    <t>Gabriel</t>
  </si>
  <si>
    <t>FOUCAN</t>
  </si>
  <si>
    <t>Louen</t>
  </si>
  <si>
    <t>Oliver</t>
  </si>
  <si>
    <t>JACQUOT</t>
  </si>
  <si>
    <t>TROGNON</t>
  </si>
  <si>
    <t>Samuel</t>
  </si>
  <si>
    <t>MARTINEZ</t>
  </si>
  <si>
    <t>Enzo</t>
  </si>
  <si>
    <t>BROUCHUD</t>
  </si>
  <si>
    <t>Arnaud</t>
  </si>
  <si>
    <t>CHAPUIS</t>
  </si>
  <si>
    <t>Max</t>
  </si>
  <si>
    <t>PEROT</t>
  </si>
  <si>
    <t>Jules</t>
  </si>
  <si>
    <t>VIALLE</t>
  </si>
  <si>
    <t>Pablo</t>
  </si>
  <si>
    <t>DI PIAZZA</t>
  </si>
  <si>
    <t>HAVEZ</t>
  </si>
  <si>
    <t>CHARNAY</t>
  </si>
  <si>
    <t>CHIRAT</t>
  </si>
  <si>
    <t>Leny</t>
  </si>
  <si>
    <t>DUCREUX</t>
  </si>
  <si>
    <t>Toineau</t>
  </si>
  <si>
    <t>GARGALLO</t>
  </si>
  <si>
    <t>GIORDANA</t>
  </si>
  <si>
    <t>Tilio</t>
  </si>
  <si>
    <t>MARLAUD</t>
  </si>
  <si>
    <t>Victor</t>
  </si>
  <si>
    <t>PUGIEU</t>
  </si>
  <si>
    <t>WALZER</t>
  </si>
  <si>
    <t>BOUYEUX</t>
  </si>
  <si>
    <t>DE SOUSA</t>
  </si>
  <si>
    <t>Yoan</t>
  </si>
  <si>
    <t>Lucas</t>
  </si>
  <si>
    <t>GRAND</t>
  </si>
  <si>
    <t>GUIDICELLI</t>
  </si>
  <si>
    <t>MORALES</t>
  </si>
  <si>
    <t>Maëline</t>
  </si>
  <si>
    <t>PINCHON</t>
  </si>
  <si>
    <t>Thibaut</t>
  </si>
  <si>
    <t>Lazuli</t>
  </si>
  <si>
    <t>WIPF</t>
  </si>
  <si>
    <t>GRAVIER</t>
  </si>
  <si>
    <t>Etienne</t>
  </si>
  <si>
    <t>Aloïs</t>
  </si>
  <si>
    <t>BRAILLON</t>
  </si>
  <si>
    <t>Elio</t>
  </si>
  <si>
    <t>ARTAUD</t>
  </si>
  <si>
    <t>BIEKOUA</t>
  </si>
  <si>
    <t>CHABOSSEAU</t>
  </si>
  <si>
    <t>Gatien</t>
  </si>
  <si>
    <t>CHAUMONT</t>
  </si>
  <si>
    <t>KHEMISSI</t>
  </si>
  <si>
    <t>Noam</t>
  </si>
  <si>
    <t>PAPILLON</t>
  </si>
  <si>
    <t>Léonie</t>
  </si>
  <si>
    <t>PEATIER</t>
  </si>
  <si>
    <t>Auguste</t>
  </si>
  <si>
    <t>VASSAUX</t>
  </si>
  <si>
    <t>Louis</t>
  </si>
  <si>
    <t>CLUB VTT D'IRIGNY (JSI)</t>
  </si>
  <si>
    <t>E.C. BOURG EN BRESSE</t>
  </si>
  <si>
    <t>E.C. MUROISE</t>
  </si>
  <si>
    <t>POMMIERS VTT</t>
  </si>
  <si>
    <t>V.C. BRIGNAIS</t>
  </si>
  <si>
    <t>V.C. ROANNAIS</t>
  </si>
  <si>
    <t>VELO CLUB D'AMBERIEU</t>
  </si>
  <si>
    <t>VERCORS V.T.T.</t>
  </si>
  <si>
    <t>VOIRON BIKE ACADEMY</t>
  </si>
  <si>
    <t>U.C.H.A.V. PAYS DE L'AIN VTT</t>
  </si>
  <si>
    <t>127 / 119</t>
  </si>
  <si>
    <t>Plaque à donner</t>
  </si>
  <si>
    <t xml:space="preserve">Reglement ? </t>
  </si>
  <si>
    <t>BRUAS</t>
  </si>
  <si>
    <t>Sacha</t>
  </si>
  <si>
    <t>EVERAERS</t>
  </si>
  <si>
    <t>Philip</t>
  </si>
  <si>
    <t>Classement Fille</t>
  </si>
  <si>
    <t xml:space="preserve">Classement </t>
  </si>
  <si>
    <t>DNS</t>
  </si>
  <si>
    <t>DNF</t>
  </si>
  <si>
    <t>Brignais 31 mai 2026</t>
  </si>
  <si>
    <t>U15 G</t>
  </si>
  <si>
    <t>U15 F</t>
  </si>
  <si>
    <t>U13 G</t>
  </si>
  <si>
    <t>U13G</t>
  </si>
  <si>
    <t>U13 F</t>
  </si>
  <si>
    <t>U11 G</t>
  </si>
  <si>
    <t>U17 G</t>
  </si>
  <si>
    <t>U9 F</t>
  </si>
  <si>
    <t>U9 G</t>
  </si>
  <si>
    <t>U11 F</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</si>
</sst>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 mmmm\ yyyy"/>
    <numFmt numFmtId="165" formatCode="mm:ss.000"/>
    <numFmt numFmtId="166" formatCode="#,##0;;"/>
    <numFmt numFmtId="167" formatCode="[$-F400]h:mm:ss\ AM/PM"/>
  </numFmts>
  <fonts count="57" x14ac:knownFonts="1">
    <font>
      <sz val="11"/>
      <color theme="1"/>
      <name val="Calibri"/>
      <family val="2"/>
      <scheme val="minor"/>
    </font>
    <font>
      <sz val="12"/>
      <color theme="1"/>
      <name val="Calibri"/>
      <family val="2"/>
      <scheme val="minor"/>
    </font>
    <font>
      <sz val="12"/>
      <color theme="1"/>
      <name val="Calibri"/>
      <family val="2"/>
      <scheme val="minor"/>
    </font>
    <font>
      <sz val="11"/>
      <color indexed="8"/>
      <name val="Calibri"/>
      <family val="2"/>
    </font>
    <font>
      <sz val="11"/>
      <color theme="1"/>
      <name val="Times New Roman"/>
      <family val="1"/>
    </font>
    <font>
      <sz val="24"/>
      <name val="Monotype Corsiva"/>
      <family val="4"/>
    </font>
    <font>
      <i/>
      <sz val="10"/>
      <name val="Arial"/>
      <family val="2"/>
    </font>
    <font>
      <sz val="24"/>
      <color indexed="12"/>
      <name val="Monotype Corsiva"/>
      <family val="4"/>
    </font>
    <font>
      <sz val="10"/>
      <color indexed="12"/>
      <name val="Arial"/>
      <family val="2"/>
    </font>
    <font>
      <b/>
      <sz val="26"/>
      <color indexed="10"/>
      <name val="Arial"/>
      <family val="2"/>
    </font>
    <font>
      <b/>
      <i/>
      <sz val="10"/>
      <color indexed="12"/>
      <name val="Arial"/>
      <family val="2"/>
    </font>
    <font>
      <sz val="12"/>
      <name val="Calibri"/>
      <family val="2"/>
      <scheme val="minor"/>
    </font>
    <font>
      <sz val="12"/>
      <color indexed="8"/>
      <name val="Calibri"/>
      <family val="2"/>
      <scheme val="minor"/>
    </font>
    <font>
      <sz val="12"/>
      <color theme="1"/>
      <name val="Calibri"/>
      <family val="2"/>
      <scheme val="minor"/>
    </font>
    <font>
      <sz val="10"/>
      <name val="Arial"/>
      <family val="2"/>
    </font>
    <font>
      <b/>
      <sz val="11"/>
      <color rgb="FFFF0000"/>
      <name val="Times New Roman"/>
      <family val="1"/>
    </font>
    <font>
      <b/>
      <sz val="11"/>
      <color theme="1"/>
      <name val="Times New Roman"/>
      <family val="1"/>
    </font>
    <font>
      <b/>
      <sz val="11"/>
      <color theme="1"/>
      <name val="Calibri"/>
      <family val="2"/>
      <scheme val="minor"/>
    </font>
    <font>
      <b/>
      <sz val="9"/>
      <color indexed="81"/>
      <name val="Tahoma"/>
      <family val="2"/>
    </font>
    <font>
      <b/>
      <sz val="10"/>
      <color rgb="FF002060"/>
      <name val="Arial"/>
      <family val="2"/>
    </font>
    <font>
      <b/>
      <sz val="11"/>
      <color rgb="FF002060"/>
      <name val="Calibri"/>
      <family val="2"/>
    </font>
    <font>
      <b/>
      <sz val="11"/>
      <color rgb="FF002060"/>
      <name val="Calibri"/>
      <family val="2"/>
      <scheme val="minor"/>
    </font>
    <font>
      <b/>
      <sz val="16"/>
      <color rgb="FFFF0000"/>
      <name val="Calibri"/>
      <family val="2"/>
      <scheme val="minor"/>
    </font>
    <font>
      <b/>
      <sz val="14"/>
      <color theme="1"/>
      <name val="Calibri"/>
      <family val="2"/>
      <scheme val="minor"/>
    </font>
    <font>
      <i/>
      <sz val="11"/>
      <color theme="1"/>
      <name val="Calibri"/>
      <family val="2"/>
      <scheme val="minor"/>
    </font>
    <font>
      <b/>
      <i/>
      <sz val="11"/>
      <color theme="1"/>
      <name val="Calibri"/>
      <family val="2"/>
      <scheme val="minor"/>
    </font>
    <font>
      <b/>
      <i/>
      <sz val="11"/>
      <color rgb="FF002060"/>
      <name val="Calibri"/>
      <family val="2"/>
    </font>
    <font>
      <sz val="9"/>
      <color indexed="81"/>
      <name val="Tahoma"/>
      <family val="2"/>
    </font>
    <font>
      <b/>
      <i/>
      <sz val="12"/>
      <color indexed="12"/>
      <name val="Calibri"/>
      <family val="2"/>
      <scheme val="minor"/>
    </font>
    <font>
      <sz val="10"/>
      <color indexed="8"/>
      <name val="Calibri"/>
      <family val="2"/>
      <scheme val="minor"/>
    </font>
    <font>
      <sz val="14"/>
      <color theme="1"/>
      <name val="Times New Roman"/>
      <family val="1"/>
    </font>
    <font>
      <sz val="14"/>
      <color theme="1"/>
      <name val="Calibri"/>
      <family val="2"/>
      <scheme val="minor"/>
    </font>
    <font>
      <i/>
      <sz val="12"/>
      <name val="Calibri"/>
      <family val="2"/>
      <scheme val="minor"/>
    </font>
    <font>
      <sz val="12"/>
      <color rgb="FFFF0000"/>
      <name val="Calibri"/>
      <family val="2"/>
      <scheme val="minor"/>
    </font>
    <font>
      <u/>
      <sz val="11"/>
      <color theme="10"/>
      <name val="Calibri"/>
      <family val="2"/>
      <scheme val="minor"/>
    </font>
    <font>
      <u/>
      <sz val="11"/>
      <color indexed="12"/>
      <name val="Calibri"/>
      <family val="2"/>
    </font>
    <font>
      <sz val="12"/>
      <color theme="1"/>
      <name val="Times New Roman"/>
      <family val="1"/>
    </font>
    <font>
      <b/>
      <sz val="12"/>
      <name val="Calibri"/>
      <family val="2"/>
      <scheme val="minor"/>
    </font>
    <font>
      <sz val="11"/>
      <name val="Calibri"/>
      <family val="2"/>
      <scheme val="minor"/>
    </font>
    <font>
      <b/>
      <sz val="18"/>
      <color theme="1"/>
      <name val="Arial Black"/>
      <family val="2"/>
    </font>
    <font>
      <b/>
      <sz val="11"/>
      <name val="Calibri"/>
      <family val="2"/>
      <scheme val="minor"/>
    </font>
    <font>
      <sz val="8"/>
      <name val="Calibri"/>
      <family val="2"/>
      <scheme val="minor"/>
    </font>
    <font>
      <sz val="14"/>
      <color theme="1"/>
      <name val="Arial"/>
      <family val="2"/>
    </font>
    <font>
      <sz val="16"/>
      <color theme="1"/>
      <name val="Calibri"/>
      <family val="2"/>
      <scheme val="minor"/>
    </font>
    <font>
      <b/>
      <i/>
      <sz val="12"/>
      <color indexed="12"/>
      <name val="Arial"/>
      <family val="2"/>
    </font>
    <font>
      <sz val="16"/>
      <name val="Calibri"/>
      <family val="2"/>
      <scheme val="minor"/>
    </font>
    <font>
      <i/>
      <sz val="16"/>
      <color theme="1"/>
      <name val="Calibri"/>
      <family val="2"/>
      <scheme val="minor"/>
    </font>
    <font>
      <b/>
      <sz val="16"/>
      <color theme="1"/>
      <name val="Calibri"/>
      <family val="2"/>
      <scheme val="minor"/>
    </font>
    <font>
      <sz val="16"/>
      <color indexed="8"/>
      <name val="Calibri"/>
      <family val="2"/>
      <scheme val="minor"/>
    </font>
    <font>
      <b/>
      <sz val="16"/>
      <color theme="1"/>
      <name val="Times New Roman"/>
      <family val="1"/>
    </font>
    <font>
      <b/>
      <sz val="16"/>
      <color rgb="FF002060"/>
      <name val="Arial"/>
      <family val="2"/>
    </font>
    <font>
      <b/>
      <sz val="16"/>
      <color rgb="FF002060"/>
      <name val="Calibri"/>
      <family val="2"/>
    </font>
    <font>
      <b/>
      <sz val="16"/>
      <color rgb="FF002060"/>
      <name val="Calibri"/>
      <family val="2"/>
      <scheme val="minor"/>
    </font>
    <font>
      <sz val="16"/>
      <color indexed="8"/>
      <name val="Calibri"/>
      <family val="2"/>
    </font>
    <font>
      <b/>
      <sz val="11"/>
      <color theme="0"/>
      <name val="Calibri"/>
      <family val="2"/>
      <scheme val="minor"/>
    </font>
    <font>
      <sz val="11"/>
      <color theme="0"/>
      <name val="Calibri"/>
      <family val="2"/>
      <scheme val="minor"/>
    </font>
    <font>
      <sz val="14"/>
      <color theme="0"/>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rgb="FFFFFF00"/>
        <bgColor rgb="FF000000"/>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0" fontId="3" fillId="0" borderId="0"/>
    <xf numFmtId="0" fontId="14" fillId="0" borderId="0"/>
    <xf numFmtId="0" fontId="34" fillId="0" borderId="0" applyNumberFormat="0" applyFill="0" applyBorder="0" applyAlignment="0" applyProtection="0"/>
    <xf numFmtId="0" fontId="35" fillId="0" borderId="0" applyNumberFormat="0" applyFill="0" applyBorder="0" applyAlignment="0" applyProtection="0">
      <alignment vertical="top"/>
      <protection locked="0"/>
    </xf>
  </cellStyleXfs>
  <cellXfs count="267">
    <xf numFmtId="0" fontId="0" fillId="0" borderId="0" xfId="0"/>
    <xf numFmtId="0" fontId="4" fillId="0" borderId="0" xfId="0" applyFont="1" applyAlignment="1">
      <alignment horizontal="center"/>
    </xf>
    <xf numFmtId="0" fontId="4" fillId="0" borderId="0" xfId="0" applyFont="1" applyAlignment="1">
      <alignment horizontal="left"/>
    </xf>
    <xf numFmtId="0" fontId="6" fillId="0" borderId="0" xfId="0" applyFont="1" applyAlignment="1">
      <alignment horizontal="centerContinuous"/>
    </xf>
    <xf numFmtId="0" fontId="13" fillId="0" borderId="1" xfId="0" applyFont="1" applyBorder="1" applyAlignment="1" applyProtection="1">
      <alignment horizontal="center" vertical="center"/>
      <protection locked="0"/>
    </xf>
    <xf numFmtId="1" fontId="13" fillId="0" borderId="1" xfId="0" applyNumberFormat="1" applyFont="1" applyBorder="1" applyAlignment="1" applyProtection="1">
      <alignment horizontal="center" vertical="center"/>
      <protection locked="0"/>
    </xf>
    <xf numFmtId="14" fontId="13" fillId="0" borderId="1" xfId="0" applyNumberFormat="1" applyFont="1" applyBorder="1" applyAlignment="1" applyProtection="1">
      <alignment horizontal="center" vertical="center"/>
      <protection locked="0"/>
    </xf>
    <xf numFmtId="0" fontId="15" fillId="0" borderId="0" xfId="0" applyFont="1" applyAlignment="1">
      <alignment horizontal="center"/>
    </xf>
    <xf numFmtId="0" fontId="0" fillId="0" borderId="0" xfId="0" applyAlignment="1">
      <alignment horizontal="center"/>
    </xf>
    <xf numFmtId="0" fontId="0" fillId="0" borderId="1" xfId="0" applyBorder="1" applyAlignment="1">
      <alignment horizontal="center"/>
    </xf>
    <xf numFmtId="0" fontId="0" fillId="0" borderId="0" xfId="0" applyAlignment="1">
      <alignment wrapText="1"/>
    </xf>
    <xf numFmtId="0" fontId="22" fillId="0" borderId="0" xfId="0" applyFont="1"/>
    <xf numFmtId="0" fontId="23" fillId="0" borderId="0" xfId="0" applyFont="1"/>
    <xf numFmtId="165" fontId="0" fillId="0" borderId="0" xfId="0" applyNumberFormat="1"/>
    <xf numFmtId="165" fontId="0" fillId="0" borderId="1" xfId="0" applyNumberFormat="1" applyBorder="1" applyAlignment="1">
      <alignment horizontal="center"/>
    </xf>
    <xf numFmtId="0" fontId="24" fillId="4" borderId="1" xfId="0" applyFont="1" applyFill="1" applyBorder="1" applyAlignment="1">
      <alignment horizontal="center"/>
    </xf>
    <xf numFmtId="0" fontId="11" fillId="0" borderId="1" xfId="0" applyFont="1" applyBorder="1" applyAlignment="1">
      <alignment horizontal="center" vertical="center"/>
    </xf>
    <xf numFmtId="0" fontId="20" fillId="4" borderId="1" xfId="0" applyFont="1" applyFill="1" applyBorder="1" applyAlignment="1">
      <alignment horizontal="center" vertical="center" wrapText="1"/>
    </xf>
    <xf numFmtId="0" fontId="17" fillId="0" borderId="0" xfId="0" applyFont="1" applyAlignment="1">
      <alignment horizontal="center"/>
    </xf>
    <xf numFmtId="166" fontId="0" fillId="0" borderId="0" xfId="0" applyNumberFormat="1" applyAlignment="1">
      <alignment horizontal="center"/>
    </xf>
    <xf numFmtId="166" fontId="20" fillId="4" borderId="1" xfId="0" applyNumberFormat="1" applyFont="1" applyFill="1" applyBorder="1" applyAlignment="1">
      <alignment horizontal="center" vertical="center" wrapText="1"/>
    </xf>
    <xf numFmtId="166" fontId="0" fillId="0" borderId="0" xfId="0" applyNumberFormat="1"/>
    <xf numFmtId="166" fontId="21" fillId="4" borderId="1" xfId="0" applyNumberFormat="1" applyFont="1" applyFill="1" applyBorder="1" applyAlignment="1">
      <alignment horizontal="center" vertical="center" wrapText="1"/>
    </xf>
    <xf numFmtId="166" fontId="17" fillId="0" borderId="6" xfId="0" applyNumberFormat="1" applyFont="1" applyBorder="1" applyAlignment="1">
      <alignment horizontal="center"/>
    </xf>
    <xf numFmtId="0" fontId="17" fillId="0" borderId="6" xfId="0" applyFont="1" applyBorder="1" applyAlignment="1">
      <alignment horizontal="center"/>
    </xf>
    <xf numFmtId="0" fontId="12" fillId="0" borderId="1" xfId="0" applyFont="1" applyBorder="1" applyAlignment="1" applyProtection="1">
      <alignment horizontal="left" vertical="center"/>
      <protection locked="0"/>
    </xf>
    <xf numFmtId="0" fontId="13" fillId="0" borderId="1" xfId="0" applyFont="1" applyBorder="1" applyAlignment="1" applyProtection="1">
      <alignment horizontal="left" vertical="center"/>
      <protection locked="0"/>
    </xf>
    <xf numFmtId="0" fontId="0" fillId="3" borderId="1" xfId="0" applyFill="1" applyBorder="1" applyAlignment="1">
      <alignment horizontal="center"/>
    </xf>
    <xf numFmtId="165" fontId="0" fillId="3" borderId="1" xfId="0" applyNumberFormat="1" applyFill="1" applyBorder="1" applyAlignment="1">
      <alignment horizontal="center"/>
    </xf>
    <xf numFmtId="0" fontId="25" fillId="3" borderId="9" xfId="0" applyFont="1" applyFill="1" applyBorder="1" applyAlignment="1">
      <alignment horizontal="center"/>
    </xf>
    <xf numFmtId="0" fontId="26" fillId="4" borderId="1" xfId="0" applyFont="1" applyFill="1" applyBorder="1" applyAlignment="1">
      <alignment horizontal="center" vertical="center" wrapText="1"/>
    </xf>
    <xf numFmtId="14" fontId="0" fillId="3" borderId="1" xfId="0" applyNumberFormat="1" applyFill="1" applyBorder="1" applyAlignment="1">
      <alignment horizontal="center"/>
    </xf>
    <xf numFmtId="14" fontId="0" fillId="0" borderId="0" xfId="0" applyNumberFormat="1"/>
    <xf numFmtId="165" fontId="0" fillId="0" borderId="0" xfId="0" applyNumberFormat="1" applyAlignment="1">
      <alignment horizontal="center"/>
    </xf>
    <xf numFmtId="0" fontId="0" fillId="0" borderId="0" xfId="0" pivotButton="1"/>
    <xf numFmtId="0" fontId="17" fillId="3" borderId="5" xfId="0" applyFont="1" applyFill="1" applyBorder="1" applyAlignment="1">
      <alignment horizontal="center"/>
    </xf>
    <xf numFmtId="0" fontId="17" fillId="3" borderId="2" xfId="0" applyFont="1" applyFill="1" applyBorder="1" applyAlignment="1">
      <alignment horizontal="center"/>
    </xf>
    <xf numFmtId="0" fontId="0" fillId="4" borderId="1" xfId="0" applyFill="1" applyBorder="1"/>
    <xf numFmtId="14" fontId="0" fillId="4" borderId="1" xfId="0" applyNumberFormat="1" applyFill="1" applyBorder="1"/>
    <xf numFmtId="0" fontId="0" fillId="2" borderId="1" xfId="0" applyFill="1" applyBorder="1" applyAlignment="1">
      <alignment horizontal="center"/>
    </xf>
    <xf numFmtId="0" fontId="11" fillId="0" borderId="1" xfId="0" applyFont="1" applyBorder="1" applyAlignment="1" applyProtection="1">
      <alignment horizontal="center" vertical="center"/>
      <protection locked="0"/>
    </xf>
    <xf numFmtId="0" fontId="5" fillId="0" borderId="0" xfId="0" applyFont="1" applyAlignment="1">
      <alignment horizontal="left"/>
    </xf>
    <xf numFmtId="0" fontId="6" fillId="0" borderId="0" xfId="0" applyFont="1" applyAlignment="1">
      <alignment horizontal="left"/>
    </xf>
    <xf numFmtId="0" fontId="11" fillId="4" borderId="0" xfId="0" applyFont="1" applyFill="1" applyAlignment="1" applyProtection="1">
      <alignment horizontal="center" vertical="center"/>
      <protection locked="0"/>
    </xf>
    <xf numFmtId="0" fontId="17" fillId="3" borderId="13" xfId="0" applyFont="1" applyFill="1" applyBorder="1" applyAlignment="1">
      <alignment horizontal="center"/>
    </xf>
    <xf numFmtId="0" fontId="0" fillId="4" borderId="14" xfId="0" applyFill="1" applyBorder="1" applyAlignment="1">
      <alignment horizontal="center"/>
    </xf>
    <xf numFmtId="0" fontId="11" fillId="4" borderId="15" xfId="0" applyFont="1" applyFill="1" applyBorder="1" applyAlignment="1" applyProtection="1">
      <alignment horizontal="center" vertical="center"/>
      <protection locked="0"/>
    </xf>
    <xf numFmtId="0" fontId="0" fillId="4" borderId="16" xfId="0" applyFill="1" applyBorder="1" applyAlignment="1">
      <alignment horizontal="center"/>
    </xf>
    <xf numFmtId="0" fontId="11" fillId="4" borderId="17" xfId="0" applyFont="1" applyFill="1" applyBorder="1" applyAlignment="1" applyProtection="1">
      <alignment horizontal="center" vertical="center"/>
      <protection locked="0"/>
    </xf>
    <xf numFmtId="0" fontId="11" fillId="4" borderId="18" xfId="0" applyFont="1" applyFill="1" applyBorder="1" applyAlignment="1" applyProtection="1">
      <alignment horizontal="center" vertical="center"/>
      <protection locked="0"/>
    </xf>
    <xf numFmtId="0" fontId="0" fillId="4" borderId="20" xfId="0" applyFill="1" applyBorder="1"/>
    <xf numFmtId="0" fontId="0" fillId="4" borderId="6" xfId="0" applyFill="1" applyBorder="1"/>
    <xf numFmtId="0" fontId="17" fillId="3" borderId="19" xfId="0" applyFont="1" applyFill="1" applyBorder="1"/>
    <xf numFmtId="0" fontId="0" fillId="4" borderId="15" xfId="0" applyFill="1" applyBorder="1" applyAlignment="1">
      <alignment horizontal="center"/>
    </xf>
    <xf numFmtId="0" fontId="0" fillId="4" borderId="18" xfId="0" applyFill="1" applyBorder="1" applyAlignment="1">
      <alignment horizontal="center"/>
    </xf>
    <xf numFmtId="0" fontId="4" fillId="0" borderId="0" xfId="0" applyFont="1"/>
    <xf numFmtId="0" fontId="12" fillId="0" borderId="1" xfId="1" applyFont="1" applyBorder="1" applyAlignment="1" applyProtection="1">
      <alignment vertical="center"/>
      <protection locked="0"/>
    </xf>
    <xf numFmtId="0" fontId="13" fillId="0" borderId="1" xfId="0" applyFont="1" applyBorder="1" applyAlignment="1">
      <alignment horizontal="center"/>
    </xf>
    <xf numFmtId="0" fontId="11" fillId="5" borderId="1" xfId="0" applyFont="1" applyFill="1" applyBorder="1" applyAlignment="1">
      <alignment horizontal="left"/>
    </xf>
    <xf numFmtId="0" fontId="11" fillId="5" borderId="1" xfId="0" applyFont="1" applyFill="1" applyBorder="1" applyAlignment="1">
      <alignment horizontal="center"/>
    </xf>
    <xf numFmtId="0" fontId="11" fillId="5" borderId="1" xfId="0" applyFont="1" applyFill="1" applyBorder="1"/>
    <xf numFmtId="0" fontId="28" fillId="0" borderId="11" xfId="0" applyFont="1" applyBorder="1" applyAlignment="1">
      <alignment horizontal="center" vertical="center"/>
    </xf>
    <xf numFmtId="0" fontId="28" fillId="0" borderId="21" xfId="0" applyFont="1" applyBorder="1" applyAlignment="1">
      <alignment horizontal="center" vertical="center"/>
    </xf>
    <xf numFmtId="0" fontId="28" fillId="0" borderId="12" xfId="0" applyFont="1" applyBorder="1" applyAlignment="1">
      <alignment horizontal="center" vertical="center"/>
    </xf>
    <xf numFmtId="0" fontId="31" fillId="0" borderId="0" xfId="0" applyFont="1"/>
    <xf numFmtId="0" fontId="0" fillId="0" borderId="1" xfId="0" applyBorder="1"/>
    <xf numFmtId="165" fontId="0" fillId="0" borderId="1" xfId="0" applyNumberFormat="1" applyBorder="1"/>
    <xf numFmtId="0" fontId="32" fillId="0" borderId="6" xfId="0" applyFon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34" fillId="0" borderId="0" xfId="3" applyAlignment="1"/>
    <xf numFmtId="0" fontId="0" fillId="0" borderId="0" xfId="0" applyAlignment="1">
      <alignment horizontal="left"/>
    </xf>
    <xf numFmtId="0" fontId="11" fillId="0" borderId="4" xfId="0" applyFont="1" applyBorder="1" applyAlignment="1">
      <alignment horizontal="center" vertical="center"/>
    </xf>
    <xf numFmtId="0" fontId="11" fillId="0" borderId="1" xfId="0" applyFont="1" applyBorder="1" applyAlignment="1" applyProtection="1">
      <alignment horizontal="left" vertical="center"/>
      <protection locked="0"/>
    </xf>
    <xf numFmtId="14" fontId="11" fillId="0" borderId="1" xfId="0" applyNumberFormat="1" applyFont="1" applyBorder="1" applyAlignment="1" applyProtection="1">
      <alignment horizontal="center" vertical="center"/>
      <protection locked="0"/>
    </xf>
    <xf numFmtId="0" fontId="11" fillId="0" borderId="1" xfId="1" applyFont="1" applyBorder="1" applyAlignment="1" applyProtection="1">
      <alignment vertical="center"/>
      <protection locked="0"/>
    </xf>
    <xf numFmtId="0" fontId="33" fillId="0" borderId="1" xfId="0" applyFont="1" applyBorder="1" applyAlignment="1" applyProtection="1">
      <alignment horizontal="left" vertical="center"/>
      <protection locked="0"/>
    </xf>
    <xf numFmtId="14" fontId="4" fillId="0" borderId="0" xfId="0" applyNumberFormat="1" applyFont="1" applyAlignment="1">
      <alignment horizontal="center"/>
    </xf>
    <xf numFmtId="47" fontId="0" fillId="0" borderId="0" xfId="0" applyNumberFormat="1"/>
    <xf numFmtId="0" fontId="36" fillId="0" borderId="0" xfId="0" applyFont="1" applyAlignment="1">
      <alignment horizontal="center"/>
    </xf>
    <xf numFmtId="0" fontId="4" fillId="0" borderId="1" xfId="0" applyFont="1" applyBorder="1" applyAlignment="1">
      <alignment horizontal="center"/>
    </xf>
    <xf numFmtId="0" fontId="4" fillId="0" borderId="1" xfId="0" applyFont="1" applyBorder="1"/>
    <xf numFmtId="0" fontId="17" fillId="3" borderId="8" xfId="0" applyFont="1" applyFill="1" applyBorder="1" applyAlignment="1">
      <alignment horizontal="center"/>
    </xf>
    <xf numFmtId="0" fontId="17" fillId="3" borderId="9" xfId="0" applyFont="1" applyFill="1" applyBorder="1" applyAlignment="1">
      <alignment horizontal="center"/>
    </xf>
    <xf numFmtId="1" fontId="11" fillId="0" borderId="1" xfId="0"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protection locked="0"/>
    </xf>
    <xf numFmtId="0" fontId="11" fillId="0" borderId="3" xfId="0" applyFont="1" applyBorder="1" applyAlignment="1">
      <alignment horizontal="center"/>
    </xf>
    <xf numFmtId="0" fontId="11" fillId="0" borderId="2" xfId="0" applyFont="1" applyBorder="1" applyAlignment="1">
      <alignment horizontal="center" vertical="center"/>
    </xf>
    <xf numFmtId="1" fontId="11" fillId="0" borderId="1" xfId="0" applyNumberFormat="1" applyFont="1" applyBorder="1" applyAlignment="1" applyProtection="1">
      <alignment horizontal="center" vertical="center"/>
      <protection locked="0"/>
    </xf>
    <xf numFmtId="0" fontId="11" fillId="0" borderId="16" xfId="1" applyFont="1" applyBorder="1" applyAlignment="1" applyProtection="1">
      <alignment vertical="center"/>
      <protection locked="0"/>
    </xf>
    <xf numFmtId="0" fontId="11" fillId="0" borderId="5" xfId="1" applyFont="1" applyBorder="1" applyAlignment="1" applyProtection="1">
      <alignment horizontal="center" vertical="center"/>
      <protection locked="0"/>
    </xf>
    <xf numFmtId="0" fontId="11" fillId="0" borderId="5" xfId="1" applyFont="1" applyBorder="1" applyAlignment="1" applyProtection="1">
      <alignment vertical="center"/>
      <protection locked="0"/>
    </xf>
    <xf numFmtId="14" fontId="11" fillId="5" borderId="1" xfId="0" applyNumberFormat="1" applyFont="1" applyFill="1" applyBorder="1" applyAlignment="1">
      <alignment horizontal="center"/>
    </xf>
    <xf numFmtId="0" fontId="11" fillId="0" borderId="1" xfId="1" applyFont="1" applyBorder="1" applyAlignment="1" applyProtection="1">
      <alignment horizontal="left" vertical="center"/>
      <protection locked="0"/>
    </xf>
    <xf numFmtId="0" fontId="37" fillId="0" borderId="5" xfId="1" applyFont="1" applyBorder="1" applyAlignment="1" applyProtection="1">
      <alignment horizontal="center" vertical="center"/>
      <protection locked="0"/>
    </xf>
    <xf numFmtId="0" fontId="11" fillId="0" borderId="7" xfId="1" applyFont="1" applyBorder="1" applyAlignment="1" applyProtection="1">
      <alignment horizontal="center" vertical="center"/>
      <protection locked="0"/>
    </xf>
    <xf numFmtId="0" fontId="38" fillId="0" borderId="1" xfId="0" applyFont="1" applyBorder="1" applyAlignment="1">
      <alignment horizontal="center"/>
    </xf>
    <xf numFmtId="0" fontId="38" fillId="0" borderId="1" xfId="0" applyFont="1" applyBorder="1"/>
    <xf numFmtId="0" fontId="38" fillId="4" borderId="1" xfId="0" applyFont="1" applyFill="1" applyBorder="1"/>
    <xf numFmtId="14" fontId="38" fillId="4" borderId="1" xfId="0" applyNumberFormat="1" applyFont="1" applyFill="1" applyBorder="1"/>
    <xf numFmtId="0" fontId="38" fillId="2" borderId="1" xfId="0" applyFont="1" applyFill="1" applyBorder="1" applyAlignment="1">
      <alignment horizontal="center"/>
    </xf>
    <xf numFmtId="0" fontId="38" fillId="4" borderId="1" xfId="0" applyFont="1" applyFill="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164" fontId="9" fillId="0" borderId="0" xfId="0" applyNumberFormat="1" applyFont="1" applyAlignment="1" applyProtection="1">
      <alignment horizontal="left" vertical="center"/>
      <protection locked="0"/>
    </xf>
    <xf numFmtId="0" fontId="39" fillId="0" borderId="0" xfId="0" applyFont="1"/>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0" fontId="11" fillId="0" borderId="1" xfId="1" applyFont="1" applyBorder="1" applyAlignment="1">
      <alignment horizontal="left" vertical="center"/>
    </xf>
    <xf numFmtId="0" fontId="17" fillId="3" borderId="8" xfId="0" applyFont="1" applyFill="1" applyBorder="1"/>
    <xf numFmtId="0" fontId="16"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31" fillId="0" borderId="0" xfId="0" applyFont="1" applyAlignment="1">
      <alignment horizontal="center"/>
    </xf>
    <xf numFmtId="0" fontId="31" fillId="0" borderId="6" xfId="0" applyFont="1" applyBorder="1" applyAlignment="1">
      <alignment horizontal="center"/>
    </xf>
    <xf numFmtId="166" fontId="31" fillId="0" borderId="0" xfId="0" applyNumberFormat="1" applyFont="1"/>
    <xf numFmtId="166" fontId="31" fillId="0" borderId="0" xfId="0" applyNumberFormat="1" applyFont="1" applyAlignment="1">
      <alignment horizontal="center"/>
    </xf>
    <xf numFmtId="166" fontId="31" fillId="0" borderId="6" xfId="0" applyNumberFormat="1" applyFont="1" applyBorder="1" applyAlignment="1">
      <alignment horizontal="center"/>
    </xf>
    <xf numFmtId="0" fontId="32" fillId="0" borderId="1" xfId="0" applyFont="1" applyBorder="1" applyAlignment="1">
      <alignment horizontal="center" vertical="center"/>
    </xf>
    <xf numFmtId="1" fontId="11" fillId="0" borderId="1" xfId="0" applyNumberFormat="1" applyFont="1" applyBorder="1" applyAlignment="1">
      <alignment horizontal="center" vertical="center"/>
    </xf>
    <xf numFmtId="0" fontId="11" fillId="0" borderId="1" xfId="1" applyFont="1" applyBorder="1" applyAlignment="1">
      <alignment vertical="center"/>
    </xf>
    <xf numFmtId="0" fontId="11" fillId="0" borderId="1" xfId="0" applyFont="1" applyBorder="1" applyAlignment="1">
      <alignment horizontal="center"/>
    </xf>
    <xf numFmtId="0" fontId="17" fillId="3" borderId="10" xfId="0" applyFont="1" applyFill="1" applyBorder="1" applyAlignment="1">
      <alignment horizontal="center"/>
    </xf>
    <xf numFmtId="0" fontId="32" fillId="0" borderId="6" xfId="0" applyFont="1" applyBorder="1" applyAlignment="1">
      <alignment horizontal="center" vertical="center"/>
    </xf>
    <xf numFmtId="1" fontId="11" fillId="0" borderId="1" xfId="0" applyNumberFormat="1" applyFont="1" applyBorder="1" applyAlignment="1">
      <alignment horizontal="center"/>
    </xf>
    <xf numFmtId="1" fontId="11" fillId="0" borderId="0" xfId="0" applyNumberFormat="1" applyFont="1" applyAlignment="1">
      <alignment horizontal="center" vertical="center"/>
    </xf>
    <xf numFmtId="0" fontId="40" fillId="2" borderId="4" xfId="0" applyFont="1" applyFill="1" applyBorder="1" applyAlignment="1">
      <alignment horizontal="center" vertical="center"/>
    </xf>
    <xf numFmtId="0" fontId="40" fillId="2" borderId="1" xfId="0" applyFont="1" applyFill="1" applyBorder="1" applyAlignment="1">
      <alignment horizontal="center" vertical="center"/>
    </xf>
    <xf numFmtId="0" fontId="25" fillId="3" borderId="5" xfId="0" applyFont="1" applyFill="1" applyBorder="1" applyAlignment="1">
      <alignment horizontal="center"/>
    </xf>
    <xf numFmtId="167" fontId="38" fillId="2" borderId="1" xfId="0" applyNumberFormat="1" applyFont="1" applyFill="1" applyBorder="1" applyAlignment="1">
      <alignment horizontal="center"/>
    </xf>
    <xf numFmtId="167" fontId="38" fillId="4" borderId="1" xfId="0" applyNumberFormat="1" applyFont="1" applyFill="1" applyBorder="1" applyAlignment="1">
      <alignment horizontal="center"/>
    </xf>
    <xf numFmtId="21" fontId="0" fillId="0" borderId="0" xfId="0" applyNumberFormat="1" applyAlignment="1">
      <alignment horizontal="center"/>
    </xf>
    <xf numFmtId="0" fontId="24" fillId="0" borderId="6" xfId="0" applyFont="1" applyBorder="1" applyAlignment="1">
      <alignment horizontal="center"/>
    </xf>
    <xf numFmtId="167" fontId="24" fillId="0" borderId="6" xfId="0" applyNumberFormat="1" applyFont="1" applyBorder="1" applyAlignment="1">
      <alignment horizontal="center"/>
    </xf>
    <xf numFmtId="3" fontId="24" fillId="4" borderId="6" xfId="0" applyNumberFormat="1" applyFont="1" applyFill="1" applyBorder="1" applyAlignment="1">
      <alignment horizontal="center"/>
    </xf>
    <xf numFmtId="0" fontId="40" fillId="3" borderId="1" xfId="0" applyFont="1" applyFill="1" applyBorder="1" applyAlignment="1">
      <alignment horizontal="center" vertical="center" wrapText="1"/>
    </xf>
    <xf numFmtId="14" fontId="40" fillId="3" borderId="1" xfId="0" applyNumberFormat="1" applyFont="1" applyFill="1" applyBorder="1" applyAlignment="1">
      <alignment horizontal="center" vertical="center" wrapText="1"/>
    </xf>
    <xf numFmtId="165" fontId="40" fillId="3" borderId="1" xfId="0" applyNumberFormat="1" applyFont="1" applyFill="1" applyBorder="1" applyAlignment="1">
      <alignment horizontal="center" vertical="center" wrapText="1"/>
    </xf>
    <xf numFmtId="167" fontId="3" fillId="0" borderId="6" xfId="1" applyNumberFormat="1" applyBorder="1" applyAlignment="1">
      <alignment horizontal="center" vertical="center"/>
    </xf>
    <xf numFmtId="0" fontId="0" fillId="0" borderId="0" xfId="0" pivotButton="1" applyAlignment="1">
      <alignment horizontal="center"/>
    </xf>
    <xf numFmtId="0" fontId="11" fillId="0" borderId="5" xfId="0" applyFont="1" applyBorder="1" applyAlignment="1">
      <alignment horizontal="center"/>
    </xf>
    <xf numFmtId="0" fontId="11" fillId="0" borderId="8" xfId="0" applyFont="1" applyBorder="1" applyAlignment="1">
      <alignment horizontal="center"/>
    </xf>
    <xf numFmtId="0" fontId="11" fillId="0" borderId="3" xfId="0" applyFont="1" applyBorder="1" applyAlignment="1">
      <alignment horizontal="center" vertical="center"/>
    </xf>
    <xf numFmtId="1" fontId="11" fillId="0" borderId="0" xfId="0" applyNumberFormat="1" applyFont="1" applyAlignment="1" applyProtection="1">
      <alignment horizontal="center"/>
      <protection locked="0"/>
    </xf>
    <xf numFmtId="1" fontId="11" fillId="0" borderId="0" xfId="0" applyNumberFormat="1" applyFont="1" applyAlignment="1" applyProtection="1">
      <alignment horizontal="center" vertical="center"/>
      <protection locked="0"/>
    </xf>
    <xf numFmtId="47" fontId="12" fillId="0" borderId="1" xfId="0" applyNumberFormat="1" applyFont="1" applyBorder="1" applyAlignment="1" applyProtection="1">
      <alignment horizontal="left" vertical="center"/>
      <protection locked="0"/>
    </xf>
    <xf numFmtId="1" fontId="0" fillId="0" borderId="1" xfId="0" applyNumberFormat="1" applyBorder="1"/>
    <xf numFmtId="45" fontId="38" fillId="4" borderId="1" xfId="0" applyNumberFormat="1" applyFont="1" applyFill="1" applyBorder="1" applyAlignment="1">
      <alignment horizontal="center"/>
    </xf>
    <xf numFmtId="49" fontId="11" fillId="0" borderId="1" xfId="0" applyNumberFormat="1" applyFont="1" applyBorder="1" applyAlignment="1">
      <alignment horizontal="center" vertical="center"/>
    </xf>
    <xf numFmtId="0" fontId="28" fillId="0" borderId="1" xfId="0" applyFont="1" applyBorder="1" applyAlignment="1">
      <alignment horizontal="center" vertical="center"/>
    </xf>
    <xf numFmtId="0" fontId="4" fillId="0" borderId="1" xfId="0" applyFont="1" applyBorder="1" applyAlignment="1">
      <alignment horizontal="left"/>
    </xf>
    <xf numFmtId="0" fontId="0" fillId="0" borderId="5" xfId="0" applyBorder="1"/>
    <xf numFmtId="0" fontId="11" fillId="0" borderId="1" xfId="1" applyFont="1" applyBorder="1" applyAlignment="1" applyProtection="1">
      <alignment horizontal="center" vertical="center"/>
      <protection locked="0"/>
    </xf>
    <xf numFmtId="0" fontId="11" fillId="0" borderId="1" xfId="1" applyFont="1" applyBorder="1" applyAlignment="1">
      <alignment horizontal="center" vertical="center"/>
    </xf>
    <xf numFmtId="0" fontId="4" fillId="2" borderId="4" xfId="0" applyFont="1" applyFill="1" applyBorder="1" applyAlignment="1">
      <alignment horizontal="center" vertical="center"/>
    </xf>
    <xf numFmtId="0" fontId="16" fillId="2" borderId="1" xfId="0" applyFont="1" applyFill="1" applyBorder="1" applyAlignment="1">
      <alignment horizontal="center" vertical="center"/>
    </xf>
    <xf numFmtId="0" fontId="0" fillId="6" borderId="22" xfId="0" applyFill="1" applyBorder="1"/>
    <xf numFmtId="0" fontId="0" fillId="6" borderId="0" xfId="0" applyFill="1"/>
    <xf numFmtId="0" fontId="0" fillId="7" borderId="22" xfId="0" applyFill="1" applyBorder="1"/>
    <xf numFmtId="0" fontId="28" fillId="0" borderId="23" xfId="0" applyFont="1" applyBorder="1" applyAlignment="1">
      <alignment horizontal="center" vertical="center"/>
    </xf>
    <xf numFmtId="0" fontId="28" fillId="0" borderId="24" xfId="0" applyFont="1" applyBorder="1" applyAlignment="1">
      <alignment horizontal="center" vertical="center"/>
    </xf>
    <xf numFmtId="0" fontId="12" fillId="0" borderId="1" xfId="1" applyFont="1" applyBorder="1" applyAlignment="1" applyProtection="1">
      <alignment horizontal="center" vertical="center"/>
      <protection locked="0"/>
    </xf>
    <xf numFmtId="0" fontId="29" fillId="0" borderId="1" xfId="1" applyFont="1" applyBorder="1" applyAlignment="1" applyProtection="1">
      <alignment horizontal="left" vertical="center" wrapText="1"/>
      <protection locked="0"/>
    </xf>
    <xf numFmtId="0" fontId="42" fillId="0" borderId="0" xfId="0" applyFont="1" applyAlignment="1">
      <alignment horizontal="center" vertical="center"/>
    </xf>
    <xf numFmtId="0" fontId="43" fillId="0" borderId="1" xfId="0" applyFont="1" applyBorder="1" applyAlignment="1">
      <alignment horizontal="center"/>
    </xf>
    <xf numFmtId="0" fontId="2" fillId="0" borderId="1" xfId="0" applyFont="1" applyBorder="1" applyAlignment="1">
      <alignment horizontal="center"/>
    </xf>
    <xf numFmtId="14" fontId="11" fillId="0" borderId="1" xfId="0" applyNumberFormat="1" applyFont="1" applyBorder="1" applyAlignment="1">
      <alignment horizontal="center"/>
    </xf>
    <xf numFmtId="0" fontId="2" fillId="0" borderId="1" xfId="0" applyFont="1" applyBorder="1"/>
    <xf numFmtId="0" fontId="2" fillId="0" borderId="1" xfId="0" applyFont="1" applyBorder="1" applyAlignment="1" applyProtection="1">
      <alignment horizontal="center" vertical="center"/>
      <protection locked="0"/>
    </xf>
    <xf numFmtId="14" fontId="2" fillId="0" borderId="1" xfId="0" applyNumberFormat="1" applyFont="1" applyBorder="1" applyAlignment="1" applyProtection="1">
      <alignment horizontal="center" vertical="center"/>
      <protection locked="0"/>
    </xf>
    <xf numFmtId="1"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30" fillId="0" borderId="1" xfId="0" applyFont="1" applyBorder="1" applyAlignment="1">
      <alignment horizontal="center" vertical="center"/>
    </xf>
    <xf numFmtId="0" fontId="44" fillId="0" borderId="1" xfId="0" applyFont="1" applyBorder="1" applyAlignment="1">
      <alignment horizontal="center" vertical="center"/>
    </xf>
    <xf numFmtId="0" fontId="10" fillId="0" borderId="1" xfId="0" applyFont="1" applyBorder="1" applyAlignment="1">
      <alignment horizontal="center" vertical="center"/>
    </xf>
    <xf numFmtId="0" fontId="36" fillId="0" borderId="1" xfId="0" applyFont="1" applyBorder="1" applyAlignment="1">
      <alignment horizontal="center" vertical="center"/>
    </xf>
    <xf numFmtId="0" fontId="0" fillId="0" borderId="22" xfId="0" applyBorder="1"/>
    <xf numFmtId="0" fontId="38" fillId="8" borderId="1" xfId="0" applyFont="1" applyFill="1" applyBorder="1" applyAlignment="1">
      <alignment horizontal="center"/>
    </xf>
    <xf numFmtId="0" fontId="38" fillId="8" borderId="2" xfId="0" applyFont="1" applyFill="1" applyBorder="1" applyAlignment="1">
      <alignment horizontal="center"/>
    </xf>
    <xf numFmtId="167" fontId="38" fillId="0" borderId="2" xfId="0" applyNumberFormat="1" applyFont="1" applyBorder="1" applyAlignment="1">
      <alignment horizontal="center"/>
    </xf>
    <xf numFmtId="0" fontId="38" fillId="0" borderId="2" xfId="0" applyFont="1" applyBorder="1" applyAlignment="1">
      <alignment horizontal="center"/>
    </xf>
    <xf numFmtId="1" fontId="11" fillId="3" borderId="1" xfId="0" applyNumberFormat="1" applyFont="1" applyFill="1" applyBorder="1" applyAlignment="1">
      <alignment horizontal="center" vertical="center"/>
    </xf>
    <xf numFmtId="1" fontId="45" fillId="0" borderId="1" xfId="0" applyNumberFormat="1" applyFont="1" applyBorder="1" applyAlignment="1">
      <alignment horizontal="center" vertical="center"/>
    </xf>
    <xf numFmtId="0" fontId="45" fillId="0" borderId="1" xfId="0" applyFont="1" applyBorder="1" applyAlignment="1">
      <alignment horizontal="center" vertical="center"/>
    </xf>
    <xf numFmtId="165" fontId="43" fillId="0" borderId="1" xfId="0" applyNumberFormat="1" applyFont="1" applyBorder="1" applyAlignment="1">
      <alignment horizontal="center"/>
    </xf>
    <xf numFmtId="0" fontId="43" fillId="0" borderId="0" xfId="0" applyFont="1"/>
    <xf numFmtId="0" fontId="45" fillId="5" borderId="1" xfId="0" applyFont="1" applyFill="1" applyBorder="1" applyAlignment="1">
      <alignment horizontal="center"/>
    </xf>
    <xf numFmtId="14" fontId="45" fillId="5" borderId="1" xfId="0" applyNumberFormat="1" applyFont="1" applyFill="1" applyBorder="1" applyAlignment="1">
      <alignment horizontal="center"/>
    </xf>
    <xf numFmtId="0" fontId="1" fillId="0" borderId="1" xfId="0" applyFont="1" applyBorder="1" applyAlignment="1" applyProtection="1">
      <alignment horizontal="center"/>
      <protection locked="0"/>
    </xf>
    <xf numFmtId="0" fontId="43" fillId="0" borderId="0" xfId="0" applyFont="1" applyAlignment="1">
      <alignment horizontal="center"/>
    </xf>
    <xf numFmtId="0" fontId="47" fillId="3" borderId="8" xfId="0" applyFont="1" applyFill="1" applyBorder="1"/>
    <xf numFmtId="0" fontId="49" fillId="3" borderId="1" xfId="0" applyFont="1" applyFill="1" applyBorder="1" applyAlignment="1">
      <alignment horizontal="center" vertical="center" wrapText="1"/>
    </xf>
    <xf numFmtId="0" fontId="50" fillId="3" borderId="1" xfId="0" applyFont="1" applyFill="1" applyBorder="1" applyAlignment="1">
      <alignment horizontal="center" vertical="center" wrapText="1"/>
    </xf>
    <xf numFmtId="0" fontId="51" fillId="4" borderId="1" xfId="0" applyFont="1" applyFill="1" applyBorder="1" applyAlignment="1">
      <alignment horizontal="center" vertical="center" wrapText="1"/>
    </xf>
    <xf numFmtId="166" fontId="51" fillId="4" borderId="1" xfId="0" applyNumberFormat="1" applyFont="1" applyFill="1" applyBorder="1" applyAlignment="1">
      <alignment horizontal="center" vertical="center" wrapText="1"/>
    </xf>
    <xf numFmtId="166" fontId="52" fillId="4" borderId="1" xfId="0" applyNumberFormat="1" applyFont="1" applyFill="1" applyBorder="1" applyAlignment="1">
      <alignment horizontal="center" vertical="center" wrapText="1"/>
    </xf>
    <xf numFmtId="166" fontId="43" fillId="0" borderId="1" xfId="0" applyNumberFormat="1" applyFont="1" applyBorder="1" applyAlignment="1">
      <alignment horizontal="center"/>
    </xf>
    <xf numFmtId="0" fontId="46" fillId="0" borderId="1" xfId="0" applyFont="1" applyBorder="1" applyAlignment="1">
      <alignment horizontal="center"/>
    </xf>
    <xf numFmtId="167" fontId="46" fillId="0" borderId="1" xfId="0" applyNumberFormat="1" applyFont="1" applyBorder="1" applyAlignment="1">
      <alignment horizontal="center"/>
    </xf>
    <xf numFmtId="166" fontId="47" fillId="0" borderId="1" xfId="0" applyNumberFormat="1" applyFont="1" applyBorder="1" applyAlignment="1">
      <alignment horizontal="center"/>
    </xf>
    <xf numFmtId="167" fontId="53" fillId="0" borderId="1" xfId="1" applyNumberFormat="1" applyFont="1" applyBorder="1" applyAlignment="1">
      <alignment horizontal="center" vertical="center"/>
    </xf>
    <xf numFmtId="0" fontId="47" fillId="0" borderId="1" xfId="0" applyFont="1" applyBorder="1" applyAlignment="1">
      <alignment horizontal="center"/>
    </xf>
    <xf numFmtId="0" fontId="43" fillId="7" borderId="1" xfId="0" applyFont="1" applyFill="1" applyBorder="1" applyAlignment="1">
      <alignment horizontal="center"/>
    </xf>
    <xf numFmtId="0" fontId="43" fillId="6" borderId="1" xfId="0" applyFont="1" applyFill="1" applyBorder="1" applyAlignment="1">
      <alignment horizontal="center"/>
    </xf>
    <xf numFmtId="0" fontId="45" fillId="0" borderId="1" xfId="0" applyFont="1" applyBorder="1" applyAlignment="1">
      <alignment horizontal="center"/>
    </xf>
    <xf numFmtId="14" fontId="45" fillId="0" borderId="1" xfId="0" applyNumberFormat="1" applyFont="1" applyBorder="1" applyAlignment="1">
      <alignment horizontal="center"/>
    </xf>
    <xf numFmtId="167" fontId="53" fillId="0" borderId="1" xfId="1" applyNumberFormat="1" applyFont="1" applyBorder="1" applyAlignment="1">
      <alignment horizontal="center"/>
    </xf>
    <xf numFmtId="1" fontId="45" fillId="0" borderId="1" xfId="0" applyNumberFormat="1" applyFont="1" applyBorder="1" applyAlignment="1">
      <alignment horizontal="center"/>
    </xf>
    <xf numFmtId="0" fontId="43" fillId="7" borderId="1" xfId="0" applyFont="1" applyFill="1" applyBorder="1" applyAlignment="1">
      <alignment horizontal="center" vertical="center"/>
    </xf>
    <xf numFmtId="0" fontId="43" fillId="6" borderId="1" xfId="0" applyFont="1" applyFill="1" applyBorder="1" applyAlignment="1">
      <alignment horizontal="center" vertical="center"/>
    </xf>
    <xf numFmtId="0" fontId="43" fillId="0" borderId="1" xfId="0" applyFont="1" applyBorder="1" applyAlignment="1">
      <alignment horizontal="center" vertical="center"/>
    </xf>
    <xf numFmtId="166" fontId="43" fillId="0" borderId="1" xfId="0" applyNumberFormat="1" applyFont="1" applyBorder="1" applyAlignment="1">
      <alignment horizontal="center" vertical="center"/>
    </xf>
    <xf numFmtId="0" fontId="46" fillId="0" borderId="1" xfId="0" applyFont="1" applyBorder="1" applyAlignment="1">
      <alignment horizontal="center" vertical="center"/>
    </xf>
    <xf numFmtId="167" fontId="46" fillId="0" borderId="1" xfId="0" applyNumberFormat="1" applyFont="1" applyBorder="1" applyAlignment="1">
      <alignment horizontal="center" vertical="center"/>
    </xf>
    <xf numFmtId="166" fontId="47" fillId="0" borderId="1" xfId="0" applyNumberFormat="1" applyFont="1" applyBorder="1" applyAlignment="1">
      <alignment horizontal="center" vertical="center"/>
    </xf>
    <xf numFmtId="0" fontId="47" fillId="0" borderId="1" xfId="0" applyFont="1" applyBorder="1" applyAlignment="1">
      <alignment horizontal="center" vertical="center"/>
    </xf>
    <xf numFmtId="165" fontId="43" fillId="0" borderId="1" xfId="0" applyNumberFormat="1" applyFont="1" applyBorder="1" applyAlignment="1">
      <alignment horizontal="center" vertical="center"/>
    </xf>
    <xf numFmtId="167" fontId="3" fillId="0" borderId="6" xfId="1" applyNumberFormat="1" applyBorder="1" applyAlignment="1">
      <alignment horizontal="center"/>
    </xf>
    <xf numFmtId="0" fontId="31" fillId="0" borderId="6" xfId="0" applyFont="1" applyBorder="1" applyAlignment="1">
      <alignment horizontal="center" vertical="center"/>
    </xf>
    <xf numFmtId="166" fontId="31" fillId="0" borderId="6" xfId="0" applyNumberFormat="1" applyFont="1" applyBorder="1" applyAlignment="1">
      <alignment horizontal="center" vertical="center"/>
    </xf>
    <xf numFmtId="0" fontId="24" fillId="0" borderId="6" xfId="0" applyFont="1" applyBorder="1" applyAlignment="1">
      <alignment horizontal="center" vertical="center"/>
    </xf>
    <xf numFmtId="167" fontId="24" fillId="0" borderId="6" xfId="0" applyNumberFormat="1" applyFont="1" applyBorder="1" applyAlignment="1">
      <alignment horizontal="center" vertical="center"/>
    </xf>
    <xf numFmtId="166" fontId="17" fillId="0" borderId="6" xfId="0" applyNumberFormat="1" applyFont="1" applyBorder="1" applyAlignment="1">
      <alignment horizontal="center" vertical="center"/>
    </xf>
    <xf numFmtId="0" fontId="17" fillId="0" borderId="6" xfId="0" applyFont="1" applyBorder="1" applyAlignment="1">
      <alignment horizontal="center" vertical="center"/>
    </xf>
    <xf numFmtId="165" fontId="0" fillId="0" borderId="1" xfId="0" applyNumberFormat="1" applyBorder="1" applyAlignment="1">
      <alignment horizontal="center" vertical="center"/>
    </xf>
    <xf numFmtId="0" fontId="0" fillId="0" borderId="1" xfId="0" applyBorder="1" applyAlignment="1">
      <alignment horizontal="center" vertical="center"/>
    </xf>
    <xf numFmtId="3" fontId="24" fillId="4" borderId="6" xfId="0" applyNumberFormat="1" applyFont="1" applyFill="1" applyBorder="1" applyAlignment="1">
      <alignment horizontal="center" vertical="center"/>
    </xf>
    <xf numFmtId="0" fontId="24" fillId="4" borderId="1" xfId="0" applyFont="1" applyFill="1" applyBorder="1" applyAlignment="1">
      <alignment horizontal="center" vertical="center"/>
    </xf>
    <xf numFmtId="0" fontId="0" fillId="0" borderId="0" xfId="0" applyAlignment="1">
      <alignment horizontal="center" vertical="center"/>
    </xf>
    <xf numFmtId="0" fontId="31" fillId="0" borderId="1" xfId="0" applyFont="1" applyBorder="1" applyAlignment="1">
      <alignment horizontal="center"/>
    </xf>
    <xf numFmtId="166" fontId="31" fillId="0" borderId="1" xfId="0" applyNumberFormat="1" applyFont="1" applyBorder="1" applyAlignment="1">
      <alignment horizontal="center"/>
    </xf>
    <xf numFmtId="0" fontId="24" fillId="0" borderId="1" xfId="0" applyFont="1" applyBorder="1" applyAlignment="1">
      <alignment horizontal="center"/>
    </xf>
    <xf numFmtId="167" fontId="24" fillId="0" borderId="1" xfId="0" applyNumberFormat="1" applyFont="1" applyBorder="1" applyAlignment="1">
      <alignment horizontal="center"/>
    </xf>
    <xf numFmtId="166" fontId="17" fillId="0" borderId="1" xfId="0" applyNumberFormat="1" applyFont="1" applyBorder="1" applyAlignment="1">
      <alignment horizontal="center"/>
    </xf>
    <xf numFmtId="167" fontId="3" fillId="0" borderId="1" xfId="1" applyNumberFormat="1" applyBorder="1" applyAlignment="1">
      <alignment horizontal="center" vertical="center"/>
    </xf>
    <xf numFmtId="0" fontId="17" fillId="0" borderId="1" xfId="0" applyFont="1" applyBorder="1" applyAlignment="1">
      <alignment horizontal="center"/>
    </xf>
    <xf numFmtId="0" fontId="55" fillId="0" borderId="0" xfId="0" applyFont="1" applyAlignment="1">
      <alignment horizontal="center"/>
    </xf>
    <xf numFmtId="0" fontId="56" fillId="0" borderId="0" xfId="0" applyFont="1" applyAlignment="1">
      <alignment horizontal="center"/>
    </xf>
    <xf numFmtId="166" fontId="56" fillId="0" borderId="0" xfId="0" applyNumberFormat="1" applyFont="1" applyAlignment="1">
      <alignment horizontal="center"/>
    </xf>
    <xf numFmtId="166" fontId="55" fillId="0" borderId="0" xfId="0" applyNumberFormat="1" applyFont="1" applyAlignment="1">
      <alignment horizontal="center"/>
    </xf>
    <xf numFmtId="0" fontId="54" fillId="0" borderId="0" xfId="0" applyFont="1" applyAlignment="1">
      <alignment horizontal="center"/>
    </xf>
    <xf numFmtId="21" fontId="55" fillId="0" borderId="0" xfId="0" applyNumberFormat="1" applyFont="1" applyAlignment="1">
      <alignment horizontal="center"/>
    </xf>
    <xf numFmtId="167" fontId="48" fillId="0" borderId="1" xfId="1" applyNumberFormat="1" applyFont="1" applyBorder="1" applyAlignment="1">
      <alignment horizontal="center" vertical="center"/>
    </xf>
    <xf numFmtId="0" fontId="0" fillId="6" borderId="1" xfId="0" applyFill="1" applyBorder="1" applyAlignment="1">
      <alignment horizontal="center" vertical="center"/>
    </xf>
    <xf numFmtId="0" fontId="31" fillId="0" borderId="1" xfId="0" applyFont="1" applyBorder="1" applyAlignment="1">
      <alignment horizontal="center" vertical="center"/>
    </xf>
    <xf numFmtId="166" fontId="31" fillId="0" borderId="1" xfId="0" applyNumberFormat="1" applyFont="1" applyBorder="1" applyAlignment="1">
      <alignment horizontal="center" vertical="center"/>
    </xf>
    <xf numFmtId="0" fontId="24" fillId="0" borderId="1" xfId="0" applyFont="1" applyBorder="1" applyAlignment="1">
      <alignment horizontal="center" vertical="center"/>
    </xf>
    <xf numFmtId="167" fontId="24" fillId="0" borderId="1" xfId="0" applyNumberFormat="1" applyFont="1" applyBorder="1" applyAlignment="1">
      <alignment horizontal="center" vertical="center"/>
    </xf>
    <xf numFmtId="166" fontId="17" fillId="0" borderId="1" xfId="0" applyNumberFormat="1" applyFont="1" applyBorder="1" applyAlignment="1">
      <alignment horizontal="center" vertical="center"/>
    </xf>
    <xf numFmtId="0" fontId="17" fillId="0" borderId="1" xfId="0" applyFont="1" applyBorder="1" applyAlignment="1">
      <alignment horizontal="center" vertical="center"/>
    </xf>
    <xf numFmtId="49" fontId="11" fillId="0" borderId="1" xfId="0" applyNumberFormat="1" applyFont="1" applyBorder="1" applyAlignment="1">
      <alignment horizontal="center"/>
    </xf>
    <xf numFmtId="0" fontId="11" fillId="0" borderId="1" xfId="1" applyFont="1" applyBorder="1" applyAlignment="1">
      <alignment horizontal="center"/>
    </xf>
    <xf numFmtId="0" fontId="0" fillId="7" borderId="1" xfId="0" applyFill="1" applyBorder="1" applyAlignment="1">
      <alignment horizontal="center" vertical="center"/>
    </xf>
    <xf numFmtId="3" fontId="46" fillId="4" borderId="6" xfId="0" applyNumberFormat="1" applyFont="1" applyFill="1" applyBorder="1" applyAlignment="1">
      <alignment horizontal="center" vertical="center"/>
    </xf>
    <xf numFmtId="0" fontId="46" fillId="4" borderId="1" xfId="0" applyFont="1" applyFill="1" applyBorder="1" applyAlignment="1">
      <alignment horizontal="center" vertical="center"/>
    </xf>
    <xf numFmtId="0" fontId="43" fillId="0" borderId="0" xfId="0" applyFont="1" applyAlignment="1">
      <alignment horizontal="center" vertical="center"/>
    </xf>
    <xf numFmtId="166" fontId="22" fillId="0" borderId="1" xfId="0" applyNumberFormat="1" applyFont="1" applyBorder="1" applyAlignment="1">
      <alignment horizontal="center"/>
    </xf>
    <xf numFmtId="0" fontId="11" fillId="5" borderId="1" xfId="0" applyFont="1" applyFill="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164" fontId="9" fillId="0" borderId="0" xfId="0" applyNumberFormat="1" applyFont="1" applyAlignment="1" applyProtection="1">
      <alignment horizontal="left" vertical="center"/>
      <protection locked="0"/>
    </xf>
    <xf numFmtId="0" fontId="17" fillId="3" borderId="5" xfId="0" applyFont="1" applyFill="1" applyBorder="1" applyAlignment="1">
      <alignment horizontal="center"/>
    </xf>
    <xf numFmtId="0" fontId="17" fillId="3" borderId="10" xfId="0" applyFont="1" applyFill="1" applyBorder="1" applyAlignment="1">
      <alignment horizontal="center"/>
    </xf>
    <xf numFmtId="0" fontId="17" fillId="3" borderId="2" xfId="0" applyFont="1" applyFill="1" applyBorder="1" applyAlignment="1">
      <alignment horizontal="center"/>
    </xf>
    <xf numFmtId="0" fontId="17" fillId="3" borderId="1" xfId="0" applyFont="1" applyFill="1" applyBorder="1" applyAlignment="1">
      <alignment horizontal="center"/>
    </xf>
    <xf numFmtId="0" fontId="47" fillId="3" borderId="5" xfId="0" applyFont="1" applyFill="1" applyBorder="1" applyAlignment="1">
      <alignment horizontal="center"/>
    </xf>
    <xf numFmtId="0" fontId="47" fillId="3" borderId="10" xfId="0" applyFont="1" applyFill="1" applyBorder="1" applyAlignment="1">
      <alignment horizontal="center"/>
    </xf>
    <xf numFmtId="0" fontId="47" fillId="3" borderId="2" xfId="0" applyFont="1" applyFill="1" applyBorder="1" applyAlignment="1">
      <alignment horizontal="center"/>
    </xf>
    <xf numFmtId="0" fontId="47" fillId="3" borderId="1" xfId="0" applyFont="1" applyFill="1" applyBorder="1" applyAlignment="1">
      <alignment horizontal="center"/>
    </xf>
  </cellXfs>
  <cellStyles count="5">
    <cellStyle name="Lien hypertexte" xfId="3" builtinId="8"/>
    <cellStyle name="Lien hypertexte 2" xfId="4"/>
    <cellStyle name="Normal" xfId="0" builtinId="0"/>
    <cellStyle name="Normal 2" xfId="2"/>
    <cellStyle name="Normal_Classement Masculin" xfId="1"/>
  </cellStyles>
  <dxfs count="117">
    <dxf>
      <font>
        <b/>
        <i val="0"/>
      </font>
      <fill>
        <patternFill>
          <bgColor rgb="FFFFFF00"/>
        </patternFill>
      </fill>
    </dxf>
    <dxf>
      <font>
        <b/>
        <i val="0"/>
      </font>
      <fill>
        <patternFill>
          <bgColor theme="0" tint="-0.24994659260841701"/>
        </patternFill>
      </fill>
    </dxf>
    <dxf>
      <font>
        <b/>
        <i val="0"/>
      </font>
      <fill>
        <patternFill>
          <bgColor theme="9" tint="-0.24994659260841701"/>
        </patternFill>
      </fill>
    </dxf>
    <dxf>
      <font>
        <b/>
        <i val="0"/>
      </font>
      <fill>
        <patternFill>
          <bgColor theme="9" tint="0.59996337778862885"/>
        </patternFill>
      </fill>
    </dxf>
    <dxf>
      <font>
        <b/>
        <i val="0"/>
      </font>
      <fill>
        <patternFill>
          <bgColor rgb="FFFFFF00"/>
        </patternFill>
      </fill>
    </dxf>
    <dxf>
      <font>
        <b/>
        <i val="0"/>
      </font>
      <fill>
        <patternFill>
          <bgColor theme="0" tint="-0.24994659260841701"/>
        </patternFill>
      </fill>
    </dxf>
    <dxf>
      <font>
        <b/>
        <i val="0"/>
      </font>
      <fill>
        <patternFill>
          <bgColor theme="9" tint="-0.24994659260841701"/>
        </patternFill>
      </fill>
    </dxf>
    <dxf>
      <font>
        <b/>
        <i val="0"/>
      </font>
      <fill>
        <patternFill>
          <bgColor theme="9" tint="0.59996337778862885"/>
        </patternFill>
      </fill>
    </dxf>
    <dxf>
      <font>
        <b/>
        <i val="0"/>
      </font>
      <fill>
        <patternFill>
          <bgColor rgb="FFFFFF00"/>
        </patternFill>
      </fill>
    </dxf>
    <dxf>
      <font>
        <b/>
        <i val="0"/>
      </font>
      <fill>
        <patternFill>
          <bgColor theme="0" tint="-0.24994659260841701"/>
        </patternFill>
      </fill>
    </dxf>
    <dxf>
      <font>
        <b/>
        <i val="0"/>
      </font>
      <fill>
        <patternFill>
          <bgColor theme="9" tint="-0.24994659260841701"/>
        </patternFill>
      </fill>
    </dxf>
    <dxf>
      <font>
        <b/>
        <i val="0"/>
      </font>
      <fill>
        <patternFill>
          <bgColor theme="9" tint="0.59996337778862885"/>
        </patternFill>
      </fill>
    </dxf>
    <dxf>
      <font>
        <b/>
        <i val="0"/>
      </font>
      <fill>
        <patternFill>
          <bgColor rgb="FFFFFF00"/>
        </patternFill>
      </fill>
    </dxf>
    <dxf>
      <font>
        <b/>
        <i val="0"/>
      </font>
      <fill>
        <patternFill>
          <bgColor theme="0" tint="-0.24994659260841701"/>
        </patternFill>
      </fill>
    </dxf>
    <dxf>
      <font>
        <b/>
        <i val="0"/>
      </font>
      <fill>
        <patternFill>
          <bgColor theme="9" tint="-0.24994659260841701"/>
        </patternFill>
      </fill>
    </dxf>
    <dxf>
      <font>
        <b/>
        <i val="0"/>
      </font>
      <fill>
        <patternFill>
          <bgColor theme="9" tint="0.59996337778862885"/>
        </patternFill>
      </fill>
    </dxf>
    <dxf>
      <font>
        <b/>
        <i val="0"/>
      </font>
      <fill>
        <patternFill>
          <bgColor rgb="FFFFFF00"/>
        </patternFill>
      </fill>
    </dxf>
    <dxf>
      <font>
        <b/>
        <i val="0"/>
      </font>
      <fill>
        <patternFill>
          <bgColor theme="0" tint="-0.24994659260841701"/>
        </patternFill>
      </fill>
    </dxf>
    <dxf>
      <font>
        <b/>
        <i val="0"/>
      </font>
      <fill>
        <patternFill>
          <bgColor theme="9" tint="-0.24994659260841701"/>
        </patternFill>
      </fill>
    </dxf>
    <dxf>
      <font>
        <b/>
        <i val="0"/>
      </font>
      <fill>
        <patternFill>
          <bgColor theme="9" tint="0.59996337778862885"/>
        </patternFill>
      </fill>
    </dxf>
    <dxf>
      <font>
        <b/>
        <i val="0"/>
      </font>
      <fill>
        <patternFill>
          <bgColor rgb="FFFFFF00"/>
        </patternFill>
      </fill>
    </dxf>
    <dxf>
      <font>
        <b/>
        <i val="0"/>
      </font>
      <fill>
        <patternFill>
          <bgColor theme="0" tint="-0.24994659260841701"/>
        </patternFill>
      </fill>
    </dxf>
    <dxf>
      <font>
        <b/>
        <i val="0"/>
      </font>
      <fill>
        <patternFill>
          <bgColor theme="9" tint="-0.24994659260841701"/>
        </patternFill>
      </fill>
    </dxf>
    <dxf>
      <font>
        <b/>
        <i val="0"/>
      </font>
      <fill>
        <patternFill>
          <bgColor theme="9" tint="0.59996337778862885"/>
        </patternFill>
      </fill>
    </dxf>
    <dxf>
      <font>
        <b/>
        <i val="0"/>
      </font>
      <fill>
        <patternFill>
          <bgColor rgb="FFFFFF00"/>
        </patternFill>
      </fill>
    </dxf>
    <dxf>
      <font>
        <b/>
        <i val="0"/>
      </font>
      <fill>
        <patternFill>
          <bgColor theme="0" tint="-0.24994659260841701"/>
        </patternFill>
      </fill>
    </dxf>
    <dxf>
      <font>
        <b/>
        <i val="0"/>
      </font>
      <fill>
        <patternFill>
          <bgColor theme="9" tint="-0.24994659260841701"/>
        </patternFill>
      </fill>
    </dxf>
    <dxf>
      <font>
        <b/>
        <i val="0"/>
      </font>
      <fill>
        <patternFill>
          <bgColor theme="9" tint="0.59996337778862885"/>
        </patternFill>
      </fill>
    </dxf>
    <dxf>
      <font>
        <b/>
        <i val="0"/>
      </font>
      <fill>
        <patternFill>
          <bgColor rgb="FFFFFF00"/>
        </patternFill>
      </fill>
    </dxf>
    <dxf>
      <font>
        <b/>
        <i val="0"/>
      </font>
      <fill>
        <patternFill>
          <bgColor theme="0" tint="-0.24994659260841701"/>
        </patternFill>
      </fill>
    </dxf>
    <dxf>
      <font>
        <b/>
        <i val="0"/>
      </font>
      <fill>
        <patternFill>
          <bgColor theme="9" tint="-0.24994659260841701"/>
        </patternFill>
      </fill>
    </dxf>
    <dxf>
      <font>
        <b/>
        <i val="0"/>
      </font>
      <fill>
        <patternFill>
          <bgColor theme="9" tint="0.59996337778862885"/>
        </patternFill>
      </fill>
    </dxf>
    <dxf>
      <font>
        <b/>
        <i val="0"/>
      </font>
      <fill>
        <patternFill>
          <bgColor rgb="FFFFFF00"/>
        </patternFill>
      </fill>
    </dxf>
    <dxf>
      <font>
        <b/>
        <i val="0"/>
      </font>
      <fill>
        <patternFill>
          <bgColor theme="0" tint="-0.24994659260841701"/>
        </patternFill>
      </fill>
    </dxf>
    <dxf>
      <font>
        <b/>
        <i val="0"/>
      </font>
      <fill>
        <patternFill>
          <bgColor theme="9" tint="-0.24994659260841701"/>
        </patternFill>
      </fill>
    </dxf>
    <dxf>
      <font>
        <b/>
        <i val="0"/>
      </font>
      <fill>
        <patternFill>
          <bgColor theme="9" tint="0.59996337778862885"/>
        </patternFill>
      </fill>
    </dxf>
    <dxf>
      <font>
        <b/>
        <i val="0"/>
      </font>
      <fill>
        <patternFill>
          <bgColor rgb="FFFFFF00"/>
        </patternFill>
      </fill>
    </dxf>
    <dxf>
      <font>
        <b/>
        <i val="0"/>
      </font>
      <fill>
        <patternFill>
          <bgColor theme="0" tint="-0.24994659260841701"/>
        </patternFill>
      </fill>
    </dxf>
    <dxf>
      <font>
        <b/>
        <i val="0"/>
      </font>
      <fill>
        <patternFill>
          <bgColor theme="9" tint="-0.24994659260841701"/>
        </patternFill>
      </fill>
    </dxf>
    <dxf>
      <font>
        <b/>
        <i val="0"/>
      </font>
      <fill>
        <patternFill>
          <bgColor theme="9"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general" readingOrder="0"/>
    </dxf>
    <dxf>
      <alignment horizontal="general" readingOrder="0"/>
    </dxf>
    <dxf>
      <alignment horizontal="general" readingOrder="0"/>
    </dxf>
    <dxf>
      <alignment horizontal="general"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s>
  <tableStyles count="0" defaultTableStyle="TableStyleMedium9"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pivotCacheDefinition" Target="pivotCache/pivotCacheDefinition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714375</xdr:colOff>
      <xdr:row>0</xdr:row>
      <xdr:rowOff>38100</xdr:rowOff>
    </xdr:from>
    <xdr:to>
      <xdr:col>7</xdr:col>
      <xdr:colOff>581025</xdr:colOff>
      <xdr:row>1</xdr:row>
      <xdr:rowOff>0</xdr:rowOff>
    </xdr:to>
    <xdr:sp macro="" textlink="">
      <xdr:nvSpPr>
        <xdr:cNvPr id="2" name="WordArt 4">
          <a:extLst>
            <a:ext uri="{FF2B5EF4-FFF2-40B4-BE49-F238E27FC236}">
              <a16:creationId xmlns="" xmlns:a16="http://schemas.microsoft.com/office/drawing/2014/main" id="{00000000-0008-0000-0000-000002000000}"/>
            </a:ext>
          </a:extLst>
        </xdr:cNvPr>
        <xdr:cNvSpPr>
          <a:spLocks noChangeArrowheads="1" noChangeShapeType="1" noTextEdit="1"/>
        </xdr:cNvSpPr>
      </xdr:nvSpPr>
      <xdr:spPr bwMode="auto">
        <a:xfrm>
          <a:off x="1704975" y="38100"/>
          <a:ext cx="4781550" cy="361950"/>
        </a:xfrm>
        <a:prstGeom prst="rect">
          <a:avLst/>
        </a:prstGeom>
      </xdr:spPr>
      <xdr:txBody>
        <a:bodyPr wrap="none" fromWordArt="1">
          <a:prstTxWarp prst="textPlain">
            <a:avLst>
              <a:gd name="adj" fmla="val 50000"/>
            </a:avLst>
          </a:prstTxWarp>
        </a:bodyPr>
        <a:lstStyle/>
        <a:p>
          <a:pPr algn="ctr" rtl="0"/>
          <a:r>
            <a:rPr lang="fr-FR" sz="3600" kern="10" spc="0">
              <a:ln w="9525">
                <a:noFill/>
                <a:round/>
                <a:headEnd/>
                <a:tailEnd/>
              </a:ln>
              <a:solidFill>
                <a:srgbClr val="336699"/>
              </a:solidFill>
              <a:effectLst>
                <a:outerShdw dist="45791" dir="2021404" algn="ctr" rotWithShape="0">
                  <a:srgbClr val="C0C0C0"/>
                </a:outerShdw>
              </a:effectLst>
              <a:latin typeface="Times New Roman"/>
              <a:cs typeface="Times New Roman"/>
            </a:rPr>
            <a:t>T.D.J.V. 2026</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19050</xdr:colOff>
      <xdr:row>0</xdr:row>
      <xdr:rowOff>333375</xdr:rowOff>
    </xdr:from>
    <xdr:to>
      <xdr:col>3</xdr:col>
      <xdr:colOff>0</xdr:colOff>
      <xdr:row>2</xdr:row>
      <xdr:rowOff>142875</xdr:rowOff>
    </xdr:to>
    <xdr:sp macro="[0]!ClassementCadetF" textlink="">
      <xdr:nvSpPr>
        <xdr:cNvPr id="2" name="Organigramme : Processus 1">
          <a:extLst>
            <a:ext uri="{FF2B5EF4-FFF2-40B4-BE49-F238E27FC236}">
              <a16:creationId xmlns="" xmlns:a16="http://schemas.microsoft.com/office/drawing/2014/main" id="{00000000-0008-0000-1300-000002000000}"/>
            </a:ext>
          </a:extLst>
        </xdr:cNvPr>
        <xdr:cNvSpPr/>
      </xdr:nvSpPr>
      <xdr:spPr>
        <a:xfrm>
          <a:off x="1876425" y="333375"/>
          <a:ext cx="2009775" cy="342900"/>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FR" sz="1100"/>
            <a:t>Mise</a:t>
          </a:r>
          <a:r>
            <a:rPr lang="fr-FR" sz="1100" baseline="0"/>
            <a:t> à jour classement</a:t>
          </a:r>
          <a:endParaRPr lang="fr-FR"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19050</xdr:colOff>
      <xdr:row>0</xdr:row>
      <xdr:rowOff>333375</xdr:rowOff>
    </xdr:from>
    <xdr:to>
      <xdr:col>4</xdr:col>
      <xdr:colOff>800100</xdr:colOff>
      <xdr:row>2</xdr:row>
      <xdr:rowOff>142875</xdr:rowOff>
    </xdr:to>
    <xdr:sp macro="[0]!ClassementCadetG" textlink="">
      <xdr:nvSpPr>
        <xdr:cNvPr id="2" name="Organigramme : Processus 1">
          <a:extLst>
            <a:ext uri="{FF2B5EF4-FFF2-40B4-BE49-F238E27FC236}">
              <a16:creationId xmlns="" xmlns:a16="http://schemas.microsoft.com/office/drawing/2014/main" id="{00000000-0008-0000-1400-000002000000}"/>
            </a:ext>
          </a:extLst>
        </xdr:cNvPr>
        <xdr:cNvSpPr/>
      </xdr:nvSpPr>
      <xdr:spPr>
        <a:xfrm>
          <a:off x="1876425" y="333375"/>
          <a:ext cx="2009775" cy="342900"/>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FR" sz="1100"/>
            <a:t>Mise</a:t>
          </a:r>
          <a:r>
            <a:rPr lang="fr-FR" sz="1100" baseline="0"/>
            <a:t> à jour classement</a:t>
          </a:r>
          <a:endParaRPr lang="fr-FR"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19050</xdr:colOff>
      <xdr:row>0</xdr:row>
      <xdr:rowOff>333375</xdr:rowOff>
    </xdr:from>
    <xdr:to>
      <xdr:col>4</xdr:col>
      <xdr:colOff>800100</xdr:colOff>
      <xdr:row>2</xdr:row>
      <xdr:rowOff>142875</xdr:rowOff>
    </xdr:to>
    <xdr:sp macro="[0]!Classement" textlink="">
      <xdr:nvSpPr>
        <xdr:cNvPr id="3" name="Organigramme : Processus 2">
          <a:extLst>
            <a:ext uri="{FF2B5EF4-FFF2-40B4-BE49-F238E27FC236}">
              <a16:creationId xmlns="" xmlns:a16="http://schemas.microsoft.com/office/drawing/2014/main" id="{00000000-0008-0000-1500-000003000000}"/>
            </a:ext>
          </a:extLst>
        </xdr:cNvPr>
        <xdr:cNvSpPr/>
      </xdr:nvSpPr>
      <xdr:spPr>
        <a:xfrm>
          <a:off x="1876425" y="333375"/>
          <a:ext cx="2009775" cy="342900"/>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FR" sz="1100"/>
            <a:t>Mise</a:t>
          </a:r>
          <a:r>
            <a:rPr lang="fr-FR" sz="1100" baseline="0"/>
            <a:t> à jour classement</a:t>
          </a:r>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209550</xdr:colOff>
      <xdr:row>1</xdr:row>
      <xdr:rowOff>66675</xdr:rowOff>
    </xdr:from>
    <xdr:to>
      <xdr:col>17</xdr:col>
      <xdr:colOff>647700</xdr:colOff>
      <xdr:row>16</xdr:row>
      <xdr:rowOff>57150</xdr:rowOff>
    </xdr:to>
    <xdr:sp macro="" textlink="">
      <xdr:nvSpPr>
        <xdr:cNvPr id="2" name="ZoneTexte 1">
          <a:extLst>
            <a:ext uri="{FF2B5EF4-FFF2-40B4-BE49-F238E27FC236}">
              <a16:creationId xmlns="" xmlns:a16="http://schemas.microsoft.com/office/drawing/2014/main" id="{00000000-0008-0000-0800-000002000000}"/>
            </a:ext>
          </a:extLst>
        </xdr:cNvPr>
        <xdr:cNvSpPr txBox="1"/>
      </xdr:nvSpPr>
      <xdr:spPr>
        <a:xfrm>
          <a:off x="9836150" y="250825"/>
          <a:ext cx="5276850" cy="29432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400" b="0">
              <a:solidFill>
                <a:srgbClr val="FF0000"/>
              </a:solidFill>
            </a:rPr>
            <a:t>1 - Dans les colonnes Manche ,</a:t>
          </a:r>
          <a:r>
            <a:rPr lang="fr-FR" sz="1400" b="0" baseline="0">
              <a:solidFill>
                <a:srgbClr val="FF0000"/>
              </a:solidFill>
            </a:rPr>
            <a:t> remplacer si nécessairele caractère "." par "," pour que la valeur soit considérée comme des  temps.</a:t>
          </a:r>
        </a:p>
        <a:p>
          <a:r>
            <a:rPr lang="fr-FR" sz="1400" b="0" baseline="0">
              <a:solidFill>
                <a:srgbClr val="FF0000"/>
              </a:solidFill>
            </a:rPr>
            <a:t>2 - Attention aux temps &lt; 1mn</a:t>
          </a:r>
        </a:p>
        <a:p>
          <a:r>
            <a:rPr lang="fr-FR" sz="1400" b="0" baseline="0">
              <a:solidFill>
                <a:srgbClr val="FF0000"/>
              </a:solidFill>
            </a:rPr>
            <a:t>3 - mettre "-" pour les non partants</a:t>
          </a:r>
        </a:p>
        <a:p>
          <a:r>
            <a:rPr lang="fr-FR" sz="1400" b="1" baseline="0">
              <a:solidFill>
                <a:srgbClr val="FF0000"/>
              </a:solidFill>
            </a:rPr>
            <a:t>4 - "Manches" doivent être en colonne 8 à10 par rapport au N° de plaque (Colonne n° de Plaque / N° Dossard = Colonne 1)</a:t>
          </a:r>
        </a:p>
        <a:p>
          <a:r>
            <a:rPr lang="fr-FR" sz="1400" b="0" baseline="0">
              <a:solidFill>
                <a:srgbClr val="FF0000"/>
              </a:solidFill>
            </a:rPr>
            <a:t>5 - Le tableau se nomme "Resultats_DH"</a:t>
          </a:r>
        </a:p>
        <a:p>
          <a:endParaRPr lang="fr-FR" sz="1400" b="0" baseline="0">
            <a:solidFill>
              <a:srgbClr val="FF0000"/>
            </a:solidFill>
          </a:endParaRPr>
        </a:p>
        <a:p>
          <a:r>
            <a:rPr lang="fr-FR" sz="1400" b="0" baseline="0">
              <a:solidFill>
                <a:srgbClr val="FF0000"/>
              </a:solidFill>
            </a:rPr>
            <a:t>Format des temps: 00:01:19</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19050</xdr:colOff>
      <xdr:row>0</xdr:row>
      <xdr:rowOff>333375</xdr:rowOff>
    </xdr:from>
    <xdr:to>
      <xdr:col>3</xdr:col>
      <xdr:colOff>0</xdr:colOff>
      <xdr:row>2</xdr:row>
      <xdr:rowOff>142875</xdr:rowOff>
    </xdr:to>
    <xdr:sp macro="[0]!ClassementPoussinF" textlink="">
      <xdr:nvSpPr>
        <xdr:cNvPr id="2" name="Organigramme : Processus 1">
          <a:extLst>
            <a:ext uri="{FF2B5EF4-FFF2-40B4-BE49-F238E27FC236}">
              <a16:creationId xmlns="" xmlns:a16="http://schemas.microsoft.com/office/drawing/2014/main" id="{00000000-0008-0000-0B00-000002000000}"/>
            </a:ext>
          </a:extLst>
        </xdr:cNvPr>
        <xdr:cNvSpPr/>
      </xdr:nvSpPr>
      <xdr:spPr>
        <a:xfrm>
          <a:off x="1876425" y="333375"/>
          <a:ext cx="2009775" cy="342900"/>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FR" sz="1100"/>
            <a:t>Mise</a:t>
          </a:r>
          <a:r>
            <a:rPr lang="fr-FR" sz="1100" baseline="0"/>
            <a:t> à jour classement</a:t>
          </a:r>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xdr:colOff>
      <xdr:row>0</xdr:row>
      <xdr:rowOff>333375</xdr:rowOff>
    </xdr:from>
    <xdr:to>
      <xdr:col>3</xdr:col>
      <xdr:colOff>0</xdr:colOff>
      <xdr:row>2</xdr:row>
      <xdr:rowOff>142875</xdr:rowOff>
    </xdr:to>
    <xdr:sp macro="[0]!ClassementPoussinG" textlink="">
      <xdr:nvSpPr>
        <xdr:cNvPr id="2" name="Organigramme : Processus 1">
          <a:extLst>
            <a:ext uri="{FF2B5EF4-FFF2-40B4-BE49-F238E27FC236}">
              <a16:creationId xmlns="" xmlns:a16="http://schemas.microsoft.com/office/drawing/2014/main" id="{00000000-0008-0000-0C00-000002000000}"/>
            </a:ext>
          </a:extLst>
        </xdr:cNvPr>
        <xdr:cNvSpPr/>
      </xdr:nvSpPr>
      <xdr:spPr>
        <a:xfrm>
          <a:off x="1876425" y="333375"/>
          <a:ext cx="2009775" cy="342900"/>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FR" sz="1100"/>
            <a:t>Mise</a:t>
          </a:r>
          <a:r>
            <a:rPr lang="fr-FR" sz="1100" baseline="0"/>
            <a:t> à jour classement</a:t>
          </a:r>
          <a:endParaRPr lang="fr-F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19050</xdr:colOff>
      <xdr:row>0</xdr:row>
      <xdr:rowOff>333375</xdr:rowOff>
    </xdr:from>
    <xdr:to>
      <xdr:col>3</xdr:col>
      <xdr:colOff>0</xdr:colOff>
      <xdr:row>2</xdr:row>
      <xdr:rowOff>142875</xdr:rowOff>
    </xdr:to>
    <xdr:sp macro="[0]!ClassementPupilleF" textlink="">
      <xdr:nvSpPr>
        <xdr:cNvPr id="2" name="Organigramme : Processus 1">
          <a:extLst>
            <a:ext uri="{FF2B5EF4-FFF2-40B4-BE49-F238E27FC236}">
              <a16:creationId xmlns="" xmlns:a16="http://schemas.microsoft.com/office/drawing/2014/main" id="{00000000-0008-0000-0D00-000002000000}"/>
            </a:ext>
          </a:extLst>
        </xdr:cNvPr>
        <xdr:cNvSpPr/>
      </xdr:nvSpPr>
      <xdr:spPr>
        <a:xfrm>
          <a:off x="1876425" y="333375"/>
          <a:ext cx="2009775" cy="342900"/>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FR" sz="1100"/>
            <a:t>Mise</a:t>
          </a:r>
          <a:r>
            <a:rPr lang="fr-FR" sz="1100" baseline="0"/>
            <a:t> à jour classement</a:t>
          </a:r>
          <a:endParaRPr lang="fr-F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19050</xdr:colOff>
      <xdr:row>0</xdr:row>
      <xdr:rowOff>333375</xdr:rowOff>
    </xdr:from>
    <xdr:to>
      <xdr:col>3</xdr:col>
      <xdr:colOff>0</xdr:colOff>
      <xdr:row>2</xdr:row>
      <xdr:rowOff>142875</xdr:rowOff>
    </xdr:to>
    <xdr:sp macro="[0]!ClassementPupilleG" textlink="">
      <xdr:nvSpPr>
        <xdr:cNvPr id="2" name="Organigramme : Processus 1">
          <a:extLst>
            <a:ext uri="{FF2B5EF4-FFF2-40B4-BE49-F238E27FC236}">
              <a16:creationId xmlns="" xmlns:a16="http://schemas.microsoft.com/office/drawing/2014/main" id="{00000000-0008-0000-0E00-000002000000}"/>
            </a:ext>
          </a:extLst>
        </xdr:cNvPr>
        <xdr:cNvSpPr/>
      </xdr:nvSpPr>
      <xdr:spPr>
        <a:xfrm>
          <a:off x="1876425" y="333375"/>
          <a:ext cx="2009775" cy="342900"/>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FR" sz="1100"/>
            <a:t>Mise</a:t>
          </a:r>
          <a:r>
            <a:rPr lang="fr-FR" sz="1100" baseline="0"/>
            <a:t> à jour classement</a:t>
          </a:r>
          <a:endParaRPr lang="fr-FR"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19050</xdr:colOff>
      <xdr:row>0</xdr:row>
      <xdr:rowOff>333375</xdr:rowOff>
    </xdr:from>
    <xdr:to>
      <xdr:col>3</xdr:col>
      <xdr:colOff>0</xdr:colOff>
      <xdr:row>2</xdr:row>
      <xdr:rowOff>142875</xdr:rowOff>
    </xdr:to>
    <xdr:sp macro="[0]!ClassementBenjaminF" textlink="">
      <xdr:nvSpPr>
        <xdr:cNvPr id="2" name="Organigramme : Processus 1">
          <a:extLst>
            <a:ext uri="{FF2B5EF4-FFF2-40B4-BE49-F238E27FC236}">
              <a16:creationId xmlns="" xmlns:a16="http://schemas.microsoft.com/office/drawing/2014/main" id="{00000000-0008-0000-0F00-000002000000}"/>
            </a:ext>
          </a:extLst>
        </xdr:cNvPr>
        <xdr:cNvSpPr/>
      </xdr:nvSpPr>
      <xdr:spPr>
        <a:xfrm>
          <a:off x="1876425" y="333375"/>
          <a:ext cx="2009775" cy="342900"/>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FR" sz="1100"/>
            <a:t>Mise</a:t>
          </a:r>
          <a:r>
            <a:rPr lang="fr-FR" sz="1100" baseline="0"/>
            <a:t> à jour classement</a:t>
          </a:r>
          <a:endParaRPr lang="fr-FR"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19050</xdr:colOff>
      <xdr:row>0</xdr:row>
      <xdr:rowOff>333375</xdr:rowOff>
    </xdr:from>
    <xdr:to>
      <xdr:col>3</xdr:col>
      <xdr:colOff>0</xdr:colOff>
      <xdr:row>2</xdr:row>
      <xdr:rowOff>142875</xdr:rowOff>
    </xdr:to>
    <xdr:sp macro="[0]!ClassementBenjaminG" textlink="">
      <xdr:nvSpPr>
        <xdr:cNvPr id="2" name="Organigramme : Processus 1">
          <a:extLst>
            <a:ext uri="{FF2B5EF4-FFF2-40B4-BE49-F238E27FC236}">
              <a16:creationId xmlns="" xmlns:a16="http://schemas.microsoft.com/office/drawing/2014/main" id="{00000000-0008-0000-1000-000002000000}"/>
            </a:ext>
          </a:extLst>
        </xdr:cNvPr>
        <xdr:cNvSpPr/>
      </xdr:nvSpPr>
      <xdr:spPr>
        <a:xfrm>
          <a:off x="1876425" y="333375"/>
          <a:ext cx="2009775" cy="342900"/>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FR" sz="1100"/>
            <a:t>Mise</a:t>
          </a:r>
          <a:r>
            <a:rPr lang="fr-FR" sz="1100" baseline="0"/>
            <a:t> à jour classement</a:t>
          </a:r>
          <a:endParaRPr lang="fr-FR"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19050</xdr:colOff>
      <xdr:row>0</xdr:row>
      <xdr:rowOff>333375</xdr:rowOff>
    </xdr:from>
    <xdr:to>
      <xdr:col>3</xdr:col>
      <xdr:colOff>0</xdr:colOff>
      <xdr:row>2</xdr:row>
      <xdr:rowOff>142875</xdr:rowOff>
    </xdr:to>
    <xdr:sp macro="[0]!ClassementMinimeG" textlink="">
      <xdr:nvSpPr>
        <xdr:cNvPr id="2" name="Organigramme : Processus 1">
          <a:extLst>
            <a:ext uri="{FF2B5EF4-FFF2-40B4-BE49-F238E27FC236}">
              <a16:creationId xmlns="" xmlns:a16="http://schemas.microsoft.com/office/drawing/2014/main" id="{00000000-0008-0000-1200-000002000000}"/>
            </a:ext>
          </a:extLst>
        </xdr:cNvPr>
        <xdr:cNvSpPr/>
      </xdr:nvSpPr>
      <xdr:spPr>
        <a:xfrm>
          <a:off x="1876425" y="333375"/>
          <a:ext cx="2009775" cy="342900"/>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fr-FR" sz="1100"/>
            <a:t>Mise</a:t>
          </a:r>
          <a:r>
            <a:rPr lang="fr-FR" sz="1100" baseline="0"/>
            <a:t> à jour classement</a:t>
          </a:r>
          <a:endParaRPr lang="fr-FR"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camand\Desktop\TDJV%20JJ%20Classement%20G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criptions"/>
    </sheetNames>
    <sheetDataSet>
      <sheetData sheetId="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CARADEC Bruno" refreshedDate="43560.390314004631" createdVersion="5" refreshedVersion="6" minRefreshableVersion="3" recordCount="121">
  <cacheSource type="worksheet">
    <worksheetSource name="Liste_préinscrits" sheet="Préinscriptions"/>
  </cacheSource>
  <cacheFields count="12">
    <cacheField name="N° de dossard" numFmtId="0">
      <sharedItems containsString="0" containsBlank="1" containsNumber="1" containsInteger="1" minValue="1" maxValue="118"/>
    </cacheField>
    <cacheField name="NOM" numFmtId="0">
      <sharedItems containsBlank="1"/>
    </cacheField>
    <cacheField name="Prénom" numFmtId="0">
      <sharedItems containsBlank="1"/>
    </cacheField>
    <cacheField name="Sexe" numFmtId="0">
      <sharedItems containsBlank="1" count="4">
        <s v="F"/>
        <s v="M"/>
        <m/>
        <s v="H" u="1"/>
      </sharedItems>
    </cacheField>
    <cacheField name="Date de  Naissance" numFmtId="14">
      <sharedItems containsNonDate="0" containsDate="1" containsString="0" containsBlank="1" minDate="2003-01-03T00:00:00" maxDate="2012-01-25T00:00:00"/>
    </cacheField>
    <cacheField name="Catégorie" numFmtId="0">
      <sharedItems count="16">
        <s v="Poussin F"/>
        <s v="Poussin G"/>
        <s v="Pupille G"/>
        <s v="Pupille F"/>
        <s v="Benjamin G"/>
        <s v="Benjamin F"/>
        <s v="Minime G"/>
        <s v="Minime F"/>
        <s v="Cadet G"/>
        <s v=""/>
        <s v="Cadet" u="1"/>
        <s v="Pupille" u="1"/>
        <s v="Minime" u="1"/>
        <s v="Cadet F" u="1"/>
        <s v="Benjamin" u="1"/>
        <s v="Poussin" u="1"/>
      </sharedItems>
    </cacheField>
    <cacheField name="N°de licence" numFmtId="0">
      <sharedItems containsBlank="1" containsMixedTypes="1" containsNumber="1" containsInteger="1" minValue="40690710318" maxValue="41740500315"/>
    </cacheField>
    <cacheField name="Club" numFmtId="0">
      <sharedItems containsBlank="1" count="25">
        <s v="Velo Club Rumilien"/>
        <s v="IrignyVTT"/>
        <s v="Lyon VTT"/>
        <s v="Pommiers VTT"/>
        <s v="ECM"/>
        <s v="Bicross Club Dardilly"/>
        <s v="VC Brignais"/>
        <s v="Individuellement"/>
        <s v="CLIC VTT"/>
        <s v="Lyon VTT Non Licencié"/>
        <s v="Club EC MOZAC"/>
        <m/>
        <s v="C.L.I.C. VTT" u="1"/>
        <s v="JSI IRIGNY" u="1"/>
        <s v="VTT ARDBIKE" u="1"/>
        <s v="VELOXYROC DIEULEFIT" u="1"/>
        <s v="U.C.H.A.V. PAYS DE L'AIN VTT" u="1"/>
        <s v="PULSION VTT" u="1"/>
        <s v="VC AMBERIEU" u="1"/>
        <s v="VCB BRIGNAIS" u="1"/>
        <s v="GOLENE EVASION" u="1"/>
        <s v="VVS" u="1"/>
        <s v="VC AMBERIEUX" u="1"/>
        <s v="V.C. BRIGNAIS" u="1"/>
        <s v="ROC VTT" u="1"/>
      </sharedItems>
    </cacheField>
    <cacheField name="FFC Rhône" numFmtId="0">
      <sharedItems containsNonDate="0" containsString="0" containsBlank="1"/>
    </cacheField>
    <cacheField name="Règlement" numFmtId="0">
      <sharedItems containsBlank="1"/>
    </cacheField>
    <cacheField name="Présent" numFmtId="0">
      <sharedItems containsNonDate="0" containsString="0" containsBlank="1"/>
    </cacheField>
    <cacheField name="Signature"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CARADEC Bruno" refreshedDate="44361.363285995372" createdVersion="5" refreshedVersion="6" minRefreshableVersion="3" recordCount="103">
  <cacheSource type="worksheet">
    <worksheetSource name="Liste_inscrits"/>
  </cacheSource>
  <cacheFields count="10">
    <cacheField name="N° de dossard" numFmtId="0">
      <sharedItems containsString="0" containsBlank="1" containsNumber="1" containsInteger="1" minValue="1" maxValue="184"/>
    </cacheField>
    <cacheField name="NOM" numFmtId="0">
      <sharedItems containsBlank="1"/>
    </cacheField>
    <cacheField name="Prénom" numFmtId="0">
      <sharedItems containsBlank="1"/>
    </cacheField>
    <cacheField name="Sexe" numFmtId="0">
      <sharedItems containsBlank="1" count="3">
        <s v="M"/>
        <s v="F"/>
        <m/>
      </sharedItems>
    </cacheField>
    <cacheField name="Date de  Naissance" numFmtId="14">
      <sharedItems containsNonDate="0" containsDate="1" containsString="0" containsBlank="1" minDate="2005-02-17T00:00:00" maxDate="2013-09-02T00:00:00"/>
    </cacheField>
    <cacheField name="Catégorie" numFmtId="0">
      <sharedItems containsBlank="1" count="17">
        <s v="Poussin G"/>
        <s v="Pupille G"/>
        <s v="Benjamin F"/>
        <s v="Benjamin G"/>
        <s v="Minime G"/>
        <s v="Cadet G"/>
        <m/>
        <s v=""/>
        <s v="Cadet" u="1"/>
        <s v="Pupille" u="1"/>
        <s v="Pupille F" u="1"/>
        <s v="Minime" u="1"/>
        <s v="Cadet F" u="1"/>
        <s v="Minime F" u="1"/>
        <s v="Benjamin" u="1"/>
        <s v="Poussin" u="1"/>
        <s v="Poussin F" u="1"/>
      </sharedItems>
    </cacheField>
    <cacheField name="N°delicence" numFmtId="0">
      <sharedItems containsBlank="1" containsMixedTypes="1" containsNumber="1" containsInteger="1" minValue="2469089135" maxValue="42690020800"/>
    </cacheField>
    <cacheField name="Club" numFmtId="0">
      <sharedItems containsBlank="1" count="33">
        <s v="IRIGNY VTT"/>
        <s v="ECM"/>
        <s v="Autre..."/>
        <s v="Seyssins-Seyssinet"/>
        <s v="Pommiers VTT"/>
        <s v="VCB"/>
        <s v="VC Ambérieu"/>
        <s v="Lyon VTT"/>
        <m/>
        <s v="Velo Club Rumilien" u="1"/>
        <s v="C.L.I.C. VTT" u="1"/>
        <s v="Bicross Club Dardilly" u="1"/>
        <s v="JSI IRIGNY" u="1"/>
        <s v="VC Brignais" u="1"/>
        <s v="VTT ARDBIKE" u="1"/>
        <s v="Club EC MOZAC" u="1"/>
        <s v="VELOXYROC DIEULEFIT" u="1"/>
        <s v="U.C.H.A.V. PAYS DE L'AIN VTT" u="1"/>
        <s v="PULSION VTT" u="1"/>
        <s v="VC AMBERIEU" u="1"/>
        <s v="VCB BRIGNAIS" u="1"/>
        <s v="Lyon VTT Non Licencié" u="1"/>
        <s v="CLIC VTT" u="1"/>
        <s v="Individuellement" u="1"/>
        <s v="GOLENE EVASION" u="1"/>
        <s v="VVS" u="1"/>
        <s v="VC AMBERIEUX" u="1"/>
        <s v="V.C. BRIGNAIS" u="1"/>
        <s v="ROC VTT" u="1"/>
        <s v="IrignyVTT" u="1"/>
        <s v="STE CONCORCE" u="1"/>
        <s v="U.C. PONTCHARRA" u="1"/>
        <s v="ST MARTIN en HAUT" u="1"/>
      </sharedItems>
    </cacheField>
    <cacheField name="Présent" numFmtId="0">
      <sharedItems containsNonDate="0" containsString="0" containsBlank="1"/>
    </cacheField>
    <cacheField name="Règlement" numFmtId="0">
      <sharedItems containsBlank="1" count="7">
        <s v="Individuel"/>
        <s v="Club"/>
        <m/>
        <s v="Individuel 6€" u="1"/>
        <s v="Licence journée 14€" u="1"/>
        <s v=" 6€ individuel" u="1"/>
        <s v=" 6€ Club"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21">
  <r>
    <n v="1"/>
    <s v="GEORGES"/>
    <s v="Elise"/>
    <x v="0"/>
    <d v="2012-01-24T00:00:00"/>
    <x v="0"/>
    <n v="41740500315"/>
    <x v="0"/>
    <m/>
    <s v="Individuel"/>
    <m/>
    <m/>
  </r>
  <r>
    <n v="2"/>
    <s v="MEDJEBERG"/>
    <s v="Baptiste"/>
    <x v="1"/>
    <d v="2011-10-07T00:00:00"/>
    <x v="1"/>
    <n v="41690710479"/>
    <x v="1"/>
    <m/>
    <s v="Club"/>
    <m/>
    <m/>
  </r>
  <r>
    <n v="3"/>
    <s v="RONDEL "/>
    <s v="Thomas"/>
    <x v="1"/>
    <d v="2011-02-03T00:00:00"/>
    <x v="1"/>
    <n v="41690710521"/>
    <x v="1"/>
    <m/>
    <s v="Club"/>
    <m/>
    <m/>
  </r>
  <r>
    <n v="4"/>
    <s v="ROUVET"/>
    <s v="Sven"/>
    <x v="1"/>
    <d v="2011-06-23T00:00:00"/>
    <x v="1"/>
    <n v="41691040367"/>
    <x v="2"/>
    <m/>
    <s v="Individuel"/>
    <m/>
    <m/>
  </r>
  <r>
    <n v="5"/>
    <s v="CAYSSOL"/>
    <s v="Luca"/>
    <x v="1"/>
    <d v="2010-09-05T00:00:00"/>
    <x v="2"/>
    <n v="41691070270"/>
    <x v="3"/>
    <m/>
    <s v="Individuel"/>
    <m/>
    <m/>
  </r>
  <r>
    <n v="6"/>
    <s v="CINATO"/>
    <s v="Shana"/>
    <x v="0"/>
    <d v="2009-01-23T00:00:00"/>
    <x v="3"/>
    <n v="41690020171"/>
    <x v="4"/>
    <m/>
    <s v="Club"/>
    <m/>
    <m/>
  </r>
  <r>
    <n v="7"/>
    <s v="FERRAND"/>
    <s v="Tomy"/>
    <x v="1"/>
    <d v="2010-02-12T00:00:00"/>
    <x v="2"/>
    <n v="41691120104"/>
    <x v="5"/>
    <m/>
    <s v="Individuel"/>
    <m/>
    <m/>
  </r>
  <r>
    <n v="8"/>
    <s v="GARGALLO"/>
    <s v="Samuel"/>
    <x v="1"/>
    <d v="2010-09-23T00:00:00"/>
    <x v="2"/>
    <n v="41691070151"/>
    <x v="3"/>
    <m/>
    <s v="Individuel"/>
    <m/>
    <m/>
  </r>
  <r>
    <n v="9"/>
    <s v="HAMROUNI"/>
    <s v="Haydar"/>
    <x v="1"/>
    <d v="2009-03-13T00:00:00"/>
    <x v="2"/>
    <n v="41690710527"/>
    <x v="1"/>
    <m/>
    <s v="Club"/>
    <m/>
    <m/>
  </r>
  <r>
    <n v="10"/>
    <s v="HERRGOTT"/>
    <s v="Martin"/>
    <x v="1"/>
    <d v="2009-11-26T00:00:00"/>
    <x v="2"/>
    <n v="41690710284"/>
    <x v="1"/>
    <m/>
    <s v="Club"/>
    <m/>
    <m/>
  </r>
  <r>
    <n v="11"/>
    <s v="LEMAIRE"/>
    <s v="Arthur"/>
    <x v="1"/>
    <d v="2009-10-03T00:00:00"/>
    <x v="2"/>
    <n v="41490710472"/>
    <x v="1"/>
    <m/>
    <s v="Club"/>
    <m/>
    <m/>
  </r>
  <r>
    <n v="12"/>
    <s v="NICOD-SIBILAT"/>
    <s v="Enzo "/>
    <x v="1"/>
    <d v="2009-12-18T00:00:00"/>
    <x v="2"/>
    <n v="41690710503"/>
    <x v="1"/>
    <m/>
    <s v="Club"/>
    <m/>
    <m/>
  </r>
  <r>
    <n v="14"/>
    <s v="PIERRE"/>
    <s v="Baptiste"/>
    <x v="1"/>
    <d v="2010-11-08T00:00:00"/>
    <x v="2"/>
    <n v="41690020173"/>
    <x v="4"/>
    <m/>
    <s v="Club"/>
    <m/>
    <m/>
  </r>
  <r>
    <n v="15"/>
    <s v="ROUVET"/>
    <s v="Nils"/>
    <x v="1"/>
    <d v="2009-11-04T00:00:00"/>
    <x v="2"/>
    <n v="41691040343"/>
    <x v="2"/>
    <m/>
    <s v="Individuel"/>
    <m/>
    <m/>
  </r>
  <r>
    <n v="16"/>
    <s v="VASSAULT"/>
    <s v="Alix"/>
    <x v="0"/>
    <d v="2010-04-12T00:00:00"/>
    <x v="3"/>
    <n v="41690710463"/>
    <x v="1"/>
    <m/>
    <s v="Club"/>
    <m/>
    <m/>
  </r>
  <r>
    <n v="21"/>
    <s v="APPERE"/>
    <s v="Louis"/>
    <x v="1"/>
    <d v="2007-06-22T00:00:00"/>
    <x v="4"/>
    <n v="41690710493"/>
    <x v="1"/>
    <m/>
    <s v="Club"/>
    <m/>
    <m/>
  </r>
  <r>
    <n v="22"/>
    <s v="BOTTI"/>
    <s v="Victor"/>
    <x v="1"/>
    <d v="2008-06-18T00:00:00"/>
    <x v="4"/>
    <n v="41690890287"/>
    <x v="6"/>
    <m/>
    <s v="Club"/>
    <m/>
    <m/>
  </r>
  <r>
    <n v="23"/>
    <s v="CORNELOUP"/>
    <s v="Louis"/>
    <x v="1"/>
    <d v="2007-10-18T00:00:00"/>
    <x v="4"/>
    <n v="41690020165"/>
    <x v="4"/>
    <m/>
    <s v="Club"/>
    <m/>
    <m/>
  </r>
  <r>
    <n v="24"/>
    <s v="GEORGES"/>
    <s v="Romain"/>
    <x v="1"/>
    <d v="2008-12-10T00:00:00"/>
    <x v="4"/>
    <n v="41740500274"/>
    <x v="0"/>
    <m/>
    <s v="Individuel"/>
    <m/>
    <m/>
  </r>
  <r>
    <n v="25"/>
    <s v="HOCHMANN PRALONG"/>
    <s v="Samuel"/>
    <x v="1"/>
    <d v="2007-05-23T00:00:00"/>
    <x v="4"/>
    <n v="41690890275"/>
    <x v="6"/>
    <m/>
    <s v="Club"/>
    <m/>
    <m/>
  </r>
  <r>
    <n v="26"/>
    <s v="LAVAL ALVES"/>
    <s v="Viggo"/>
    <x v="1"/>
    <d v="2008-02-05T00:00:00"/>
    <x v="4"/>
    <n v="41691070269"/>
    <x v="3"/>
    <m/>
    <s v="Individuel"/>
    <m/>
    <m/>
  </r>
  <r>
    <n v="27"/>
    <s v="MERLATON"/>
    <s v="Nathan"/>
    <x v="1"/>
    <d v="2008-11-28T00:00:00"/>
    <x v="4"/>
    <n v="41690710260"/>
    <x v="1"/>
    <m/>
    <s v="Club"/>
    <m/>
    <m/>
  </r>
  <r>
    <n v="28"/>
    <s v="MOIROUD"/>
    <s v="Yoann"/>
    <x v="1"/>
    <d v="2007-03-06T00:00:00"/>
    <x v="4"/>
    <n v="41690020052"/>
    <x v="4"/>
    <m/>
    <s v="Club"/>
    <m/>
    <m/>
  </r>
  <r>
    <n v="29"/>
    <s v="MOUGENOT"/>
    <s v="Florent"/>
    <x v="1"/>
    <d v="2007-06-01T00:00:00"/>
    <x v="4"/>
    <s v="41691070278"/>
    <x v="3"/>
    <m/>
    <s v="Individuel"/>
    <m/>
    <m/>
  </r>
  <r>
    <n v="30"/>
    <s v="PANAROTTO"/>
    <s v="Emilien"/>
    <x v="1"/>
    <d v="2007-09-28T00:00:00"/>
    <x v="4"/>
    <n v="41691070240"/>
    <x v="3"/>
    <m/>
    <s v="Individuel"/>
    <m/>
    <m/>
  </r>
  <r>
    <n v="31"/>
    <s v="REHEL"/>
    <s v="Arsène"/>
    <x v="1"/>
    <d v="2008-04-04T00:00:00"/>
    <x v="4"/>
    <n v="41691040186"/>
    <x v="2"/>
    <m/>
    <s v="Individuel"/>
    <m/>
    <m/>
  </r>
  <r>
    <n v="32"/>
    <s v="REY"/>
    <s v="Esteban"/>
    <x v="1"/>
    <d v="2008-01-21T00:00:00"/>
    <x v="4"/>
    <n v="41690890223"/>
    <x v="6"/>
    <m/>
    <s v="Club"/>
    <m/>
    <m/>
  </r>
  <r>
    <n v="33"/>
    <s v="ROUMEJON"/>
    <s v="Yann"/>
    <x v="1"/>
    <d v="2007-09-03T00:00:00"/>
    <x v="4"/>
    <n v="41690710230"/>
    <x v="1"/>
    <m/>
    <s v="Club"/>
    <m/>
    <m/>
  </r>
  <r>
    <n v="34"/>
    <s v="ROUSSEL"/>
    <s v="Liselotte"/>
    <x v="0"/>
    <d v="2008-03-05T00:00:00"/>
    <x v="5"/>
    <s v="sans"/>
    <x v="7"/>
    <m/>
    <s v="Individuel"/>
    <m/>
    <m/>
  </r>
  <r>
    <n v="50"/>
    <s v="AGRAIN"/>
    <s v="Jordan"/>
    <x v="1"/>
    <d v="2006-12-06T00:00:00"/>
    <x v="6"/>
    <n v="41690710494"/>
    <x v="1"/>
    <m/>
    <s v="Club"/>
    <m/>
    <m/>
  </r>
  <r>
    <n v="51"/>
    <s v="AMIOT"/>
    <s v="Lukas"/>
    <x v="1"/>
    <d v="2006-10-01T00:00:00"/>
    <x v="6"/>
    <n v="41691070288"/>
    <x v="3"/>
    <m/>
    <s v="Individuel"/>
    <m/>
    <m/>
  </r>
  <r>
    <n v="52"/>
    <s v="ARTIGUE"/>
    <s v="Romain"/>
    <x v="1"/>
    <d v="2006-02-27T00:00:00"/>
    <x v="6"/>
    <n v="41691070129"/>
    <x v="3"/>
    <m/>
    <s v="Individuel"/>
    <m/>
    <m/>
  </r>
  <r>
    <n v="53"/>
    <s v="BAUJARD"/>
    <s v="Amaury"/>
    <x v="1"/>
    <d v="2006-01-08T00:00:00"/>
    <x v="6"/>
    <n v="41690020126"/>
    <x v="4"/>
    <m/>
    <s v="Club"/>
    <m/>
    <m/>
  </r>
  <r>
    <n v="54"/>
    <s v="BOUILLOT"/>
    <s v="Evrarth"/>
    <x v="1"/>
    <d v="2005-02-14T00:00:00"/>
    <x v="6"/>
    <n v="41691040130"/>
    <x v="2"/>
    <m/>
    <s v="Individuel"/>
    <m/>
    <m/>
  </r>
  <r>
    <n v="55"/>
    <s v="BRACHET"/>
    <s v="Ludovic"/>
    <x v="1"/>
    <d v="2006-11-14T00:00:00"/>
    <x v="6"/>
    <n v="41690710249"/>
    <x v="1"/>
    <m/>
    <s v="Club"/>
    <m/>
    <m/>
  </r>
  <r>
    <n v="56"/>
    <s v="CARDINAL"/>
    <s v="Florian"/>
    <x v="1"/>
    <d v="2006-04-09T00:00:00"/>
    <x v="6"/>
    <n v="41690890135"/>
    <x v="6"/>
    <m/>
    <s v="Club"/>
    <m/>
    <m/>
  </r>
  <r>
    <n v="57"/>
    <s v="CINATO"/>
    <s v="Axel"/>
    <x v="1"/>
    <d v="2006-06-14T00:00:00"/>
    <x v="6"/>
    <n v="41690020059"/>
    <x v="4"/>
    <m/>
    <s v="Club"/>
    <m/>
    <m/>
  </r>
  <r>
    <n v="58"/>
    <s v="DEGLAINE"/>
    <s v="Alban"/>
    <x v="1"/>
    <d v="2006-09-20T00:00:00"/>
    <x v="6"/>
    <n v="41690890272"/>
    <x v="6"/>
    <m/>
    <s v="Club"/>
    <m/>
    <m/>
  </r>
  <r>
    <n v="59"/>
    <s v="DELAUNAY"/>
    <s v="Ethan"/>
    <x v="1"/>
    <d v="2006-04-23T00:00:00"/>
    <x v="6"/>
    <n v="41691070271"/>
    <x v="3"/>
    <m/>
    <s v="Individuel"/>
    <m/>
    <m/>
  </r>
  <r>
    <n v="60"/>
    <s v="GARGALLO"/>
    <s v="Amandine"/>
    <x v="0"/>
    <d v="2005-07-17T00:00:00"/>
    <x v="7"/>
    <n v="41691070101"/>
    <x v="3"/>
    <m/>
    <s v="Individuel"/>
    <m/>
    <m/>
  </r>
  <r>
    <n v="61"/>
    <s v="GILBERT"/>
    <s v="Louna"/>
    <x v="0"/>
    <d v="2005-10-07T00:00:00"/>
    <x v="7"/>
    <n v="41690710489"/>
    <x v="1"/>
    <m/>
    <s v="Club"/>
    <m/>
    <m/>
  </r>
  <r>
    <n v="62"/>
    <s v="GOYFFON"/>
    <s v="Tom"/>
    <x v="1"/>
    <d v="2005-11-14T00:00:00"/>
    <x v="6"/>
    <n v="41690020158"/>
    <x v="4"/>
    <m/>
    <s v="Club"/>
    <m/>
    <m/>
  </r>
  <r>
    <n v="63"/>
    <s v="GRAS"/>
    <s v="Johan"/>
    <x v="1"/>
    <d v="2005-08-28T00:00:00"/>
    <x v="6"/>
    <n v="41691070273"/>
    <x v="3"/>
    <m/>
    <s v="Individuel"/>
    <m/>
    <m/>
  </r>
  <r>
    <n v="64"/>
    <s v="GUILLIN"/>
    <s v="Aurelien"/>
    <x v="1"/>
    <d v="2005-03-20T00:00:00"/>
    <x v="6"/>
    <n v="41691070275"/>
    <x v="3"/>
    <m/>
    <s v="Individuel"/>
    <m/>
    <m/>
  </r>
  <r>
    <n v="65"/>
    <s v="LOTISSIER"/>
    <s v="Tanguy"/>
    <x v="1"/>
    <d v="2005-12-01T00:00:00"/>
    <x v="6"/>
    <n v="41691070261"/>
    <x v="3"/>
    <m/>
    <s v="Individuel"/>
    <m/>
    <m/>
  </r>
  <r>
    <n v="66"/>
    <s v="MARTIN"/>
    <s v="Eliott"/>
    <x v="1"/>
    <d v="2005-02-17T00:00:00"/>
    <x v="6"/>
    <n v="41690710032"/>
    <x v="1"/>
    <m/>
    <s v="Club"/>
    <m/>
    <m/>
  </r>
  <r>
    <n v="67"/>
    <s v="MASSON "/>
    <s v="Nathan"/>
    <x v="1"/>
    <d v="2005-01-03T00:00:00"/>
    <x v="6"/>
    <n v="41690710516"/>
    <x v="1"/>
    <m/>
    <s v="Club"/>
    <m/>
    <m/>
  </r>
  <r>
    <n v="68"/>
    <s v="MICHALET"/>
    <s v="Lorena"/>
    <x v="0"/>
    <d v="2006-01-10T00:00:00"/>
    <x v="7"/>
    <n v="41691070138"/>
    <x v="3"/>
    <m/>
    <s v="Individuel"/>
    <m/>
    <m/>
  </r>
  <r>
    <n v="69"/>
    <s v="PELTE"/>
    <s v="Baptiste"/>
    <x v="1"/>
    <d v="2005-07-13T00:00:00"/>
    <x v="6"/>
    <n v="40690710318"/>
    <x v="1"/>
    <m/>
    <s v="Club"/>
    <m/>
    <m/>
  </r>
  <r>
    <n v="70"/>
    <s v="PELTE"/>
    <s v="Elian"/>
    <x v="1"/>
    <d v="2005-07-13T00:00:00"/>
    <x v="6"/>
    <n v="41690710322"/>
    <x v="1"/>
    <m/>
    <s v="Club"/>
    <m/>
    <m/>
  </r>
  <r>
    <n v="71"/>
    <s v="ROHMER"/>
    <s v="Hugo"/>
    <x v="1"/>
    <d v="2006-09-11T00:00:00"/>
    <x v="6"/>
    <n v="41691070140"/>
    <x v="3"/>
    <m/>
    <s v="Individuel"/>
    <m/>
    <m/>
  </r>
  <r>
    <n v="72"/>
    <s v="ROUSSEL"/>
    <s v="Jules"/>
    <x v="1"/>
    <d v="2005-05-07T00:00:00"/>
    <x v="6"/>
    <s v="sans"/>
    <x v="7"/>
    <m/>
    <s v="Individuel"/>
    <m/>
    <m/>
  </r>
  <r>
    <n v="73"/>
    <s v="TCHORDIKIAN"/>
    <s v="Louann"/>
    <x v="1"/>
    <d v="2006-05-22T00:00:00"/>
    <x v="6"/>
    <n v="41690710083"/>
    <x v="1"/>
    <m/>
    <s v="Club"/>
    <m/>
    <m/>
  </r>
  <r>
    <n v="74"/>
    <s v="TROJA"/>
    <s v="Enzo"/>
    <x v="1"/>
    <d v="2006-02-27T00:00:00"/>
    <x v="6"/>
    <n v="41691070257"/>
    <x v="3"/>
    <m/>
    <s v="Individuel"/>
    <m/>
    <m/>
  </r>
  <r>
    <n v="75"/>
    <s v="VASSAULT"/>
    <s v="Côme"/>
    <x v="1"/>
    <d v="2006-10-02T00:00:00"/>
    <x v="6"/>
    <n v="41690710328"/>
    <x v="1"/>
    <m/>
    <s v="Club"/>
    <m/>
    <m/>
  </r>
  <r>
    <n v="76"/>
    <s v="VILLARS"/>
    <s v="Jalane"/>
    <x v="0"/>
    <d v="2005-02-28T00:00:00"/>
    <x v="7"/>
    <n v="41732660149"/>
    <x v="8"/>
    <m/>
    <s v="Individuel"/>
    <m/>
    <m/>
  </r>
  <r>
    <n v="77"/>
    <s v="VOLAY"/>
    <s v="Quentin"/>
    <x v="1"/>
    <d v="2006-08-17T00:00:00"/>
    <x v="6"/>
    <n v="41691070299"/>
    <x v="3"/>
    <m/>
    <s v="Individuel"/>
    <m/>
    <m/>
  </r>
  <r>
    <n v="100"/>
    <s v="BELIN"/>
    <s v="Rémi"/>
    <x v="1"/>
    <d v="2003-10-23T00:00:00"/>
    <x v="8"/>
    <n v="41690020005"/>
    <x v="4"/>
    <m/>
    <s v="Club"/>
    <m/>
    <m/>
  </r>
  <r>
    <n v="101"/>
    <s v="BONNET"/>
    <s v="Paul"/>
    <x v="1"/>
    <d v="2004-08-15T00:00:00"/>
    <x v="8"/>
    <n v="41690890317"/>
    <x v="6"/>
    <m/>
    <s v="Club"/>
    <m/>
    <m/>
  </r>
  <r>
    <n v="102"/>
    <s v="BOYER"/>
    <s v="Hugo"/>
    <x v="1"/>
    <d v="2004-08-11T00:00:00"/>
    <x v="8"/>
    <n v="41690020026"/>
    <x v="4"/>
    <m/>
    <s v="Club"/>
    <m/>
    <m/>
  </r>
  <r>
    <n v="103"/>
    <s v="BRACHET "/>
    <s v="Maxence"/>
    <x v="1"/>
    <d v="2003-07-15T00:00:00"/>
    <x v="8"/>
    <n v="41690710256"/>
    <x v="1"/>
    <m/>
    <s v="Club"/>
    <m/>
    <m/>
  </r>
  <r>
    <n v="104"/>
    <s v="COACHE"/>
    <s v="Alexis "/>
    <x v="1"/>
    <d v="2004-01-26T00:00:00"/>
    <x v="8"/>
    <n v="41690890107"/>
    <x v="6"/>
    <m/>
    <s v="Club"/>
    <m/>
    <m/>
  </r>
  <r>
    <n v="105"/>
    <s v="CONTANTIN"/>
    <s v="Nicolas"/>
    <x v="1"/>
    <d v="2003-04-14T00:00:00"/>
    <x v="8"/>
    <n v="41690890139"/>
    <x v="6"/>
    <m/>
    <s v="Club"/>
    <m/>
    <m/>
  </r>
  <r>
    <n v="106"/>
    <s v="DOUSSELIN"/>
    <s v="Baptiste"/>
    <x v="1"/>
    <d v="2003-02-07T00:00:00"/>
    <x v="8"/>
    <n v="41690710243"/>
    <x v="1"/>
    <m/>
    <s v="Club"/>
    <m/>
    <m/>
  </r>
  <r>
    <n v="107"/>
    <s v="FOURNIER "/>
    <s v="Pierre "/>
    <x v="1"/>
    <d v="2003-02-15T00:00:00"/>
    <x v="8"/>
    <n v="41690890146"/>
    <x v="6"/>
    <m/>
    <s v="Club"/>
    <m/>
    <m/>
  </r>
  <r>
    <n v="108"/>
    <s v="GAIME"/>
    <s v="Maxence"/>
    <x v="1"/>
    <d v="2004-08-10T00:00:00"/>
    <x v="8"/>
    <n v="41691070124"/>
    <x v="3"/>
    <m/>
    <s v="Individuel"/>
    <m/>
    <m/>
  </r>
  <r>
    <n v="109"/>
    <s v="LABROSSE"/>
    <s v="Noa"/>
    <x v="1"/>
    <d v="2004-11-02T00:00:00"/>
    <x v="8"/>
    <n v="41690020148"/>
    <x v="4"/>
    <m/>
    <s v="Club"/>
    <m/>
    <m/>
  </r>
  <r>
    <n v="110"/>
    <s v="MATHIEU"/>
    <s v="Maximilien"/>
    <x v="1"/>
    <d v="2004-07-26T00:00:00"/>
    <x v="8"/>
    <n v="41691070170"/>
    <x v="3"/>
    <m/>
    <s v="Individuel"/>
    <m/>
    <m/>
  </r>
  <r>
    <n v="111"/>
    <s v="MICHEL"/>
    <s v="Valentin"/>
    <x v="1"/>
    <d v="2003-10-22T00:00:00"/>
    <x v="8"/>
    <n v="41690710333"/>
    <x v="1"/>
    <m/>
    <s v="Club"/>
    <m/>
    <m/>
  </r>
  <r>
    <n v="112"/>
    <s v="MUNOZ"/>
    <s v="Cedric"/>
    <x v="1"/>
    <d v="2004-01-07T00:00:00"/>
    <x v="8"/>
    <n v="41690710040"/>
    <x v="1"/>
    <m/>
    <s v="Club"/>
    <m/>
    <m/>
  </r>
  <r>
    <n v="113"/>
    <s v="PANAROTTO"/>
    <s v="Victor"/>
    <x v="1"/>
    <d v="2003-12-07T00:00:00"/>
    <x v="8"/>
    <n v="41691070091"/>
    <x v="3"/>
    <m/>
    <s v="Individuel"/>
    <m/>
    <m/>
  </r>
  <r>
    <n v="114"/>
    <s v="PERRET"/>
    <s v="Mayeul"/>
    <x v="1"/>
    <d v="2003-01-04T00:00:00"/>
    <x v="8"/>
    <n v="41690890315"/>
    <x v="6"/>
    <m/>
    <s v="Club"/>
    <m/>
    <m/>
  </r>
  <r>
    <n v="115"/>
    <s v="SARCELLI"/>
    <s v="Mathieu"/>
    <x v="1"/>
    <d v="2003-01-06T00:00:00"/>
    <x v="8"/>
    <s v="Licence Journée"/>
    <x v="9"/>
    <m/>
    <s v="Individuel"/>
    <m/>
    <m/>
  </r>
  <r>
    <n v="116"/>
    <s v="TROJA"/>
    <s v="Hugo"/>
    <x v="1"/>
    <d v="2003-01-03T00:00:00"/>
    <x v="8"/>
    <n v="41691070258"/>
    <x v="3"/>
    <m/>
    <s v="Individuel"/>
    <m/>
    <m/>
  </r>
  <r>
    <n v="117"/>
    <s v="ZANOTTI"/>
    <s v="Elias"/>
    <x v="1"/>
    <d v="2004-02-25T00:00:00"/>
    <x v="8"/>
    <n v="41691070162"/>
    <x v="3"/>
    <m/>
    <s v="Individuel"/>
    <m/>
    <m/>
  </r>
  <r>
    <n v="118"/>
    <s v="ZIMMER"/>
    <s v="Alain"/>
    <x v="1"/>
    <d v="2003-06-23T00:00:00"/>
    <x v="8"/>
    <s v="Licence Journée"/>
    <x v="9"/>
    <m/>
    <s v="Individuel"/>
    <m/>
    <m/>
  </r>
  <r>
    <n v="78"/>
    <s v="SAUZE"/>
    <s v="Lea"/>
    <x v="0"/>
    <d v="2006-01-23T00:00:00"/>
    <x v="7"/>
    <n v="41630760131"/>
    <x v="10"/>
    <m/>
    <s v="Individuel"/>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r>
    <m/>
    <m/>
    <m/>
    <x v="2"/>
    <m/>
    <x v="9"/>
    <m/>
    <x v="11"/>
    <m/>
    <m/>
    <m/>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3">
  <r>
    <n v="1"/>
    <s v="KROT"/>
    <s v="Louis"/>
    <x v="0"/>
    <d v="2013-04-07T00:00:00"/>
    <x v="0"/>
    <n v="41690710595"/>
    <x v="0"/>
    <m/>
    <x v="0"/>
  </r>
  <r>
    <n v="2"/>
    <s v="DOMINICI-CHANAL"/>
    <s v="Quentin"/>
    <x v="0"/>
    <d v="2013-09-01T00:00:00"/>
    <x v="0"/>
    <n v="41690710608"/>
    <x v="0"/>
    <m/>
    <x v="1"/>
  </r>
  <r>
    <n v="3"/>
    <s v="VIGNAT"/>
    <s v="Johan"/>
    <x v="0"/>
    <d v="2013-03-15T00:00:00"/>
    <x v="0"/>
    <m/>
    <x v="0"/>
    <m/>
    <x v="1"/>
  </r>
  <r>
    <n v="4"/>
    <s v="PANIZZO"/>
    <s v="Jonah"/>
    <x v="0"/>
    <d v="2013-01-05T00:00:00"/>
    <x v="0"/>
    <n v="42690020800"/>
    <x v="1"/>
    <m/>
    <x v="0"/>
  </r>
  <r>
    <n v="11"/>
    <s v="RECORBET"/>
    <s v="Octave"/>
    <x v="0"/>
    <d v="2012-04-03T00:00:00"/>
    <x v="1"/>
    <n v="41381660314"/>
    <x v="2"/>
    <m/>
    <x v="0"/>
  </r>
  <r>
    <n v="12"/>
    <s v="DOMENACH"/>
    <s v="Charles"/>
    <x v="0"/>
    <d v="2011-11-03T00:00:00"/>
    <x v="1"/>
    <n v="41690710557"/>
    <x v="0"/>
    <m/>
    <x v="1"/>
  </r>
  <r>
    <n v="13"/>
    <s v="ORTEGA"/>
    <s v="Adan"/>
    <x v="0"/>
    <d v="2011-05-10T00:00:00"/>
    <x v="1"/>
    <n v="41690710598"/>
    <x v="0"/>
    <m/>
    <x v="0"/>
  </r>
  <r>
    <n v="14"/>
    <s v="DIAZ"/>
    <s v="Esteban"/>
    <x v="0"/>
    <d v="2012-01-18T00:00:00"/>
    <x v="1"/>
    <n v="41690710578"/>
    <x v="0"/>
    <m/>
    <x v="0"/>
  </r>
  <r>
    <n v="15"/>
    <s v="PEROT"/>
    <s v="Jules"/>
    <x v="0"/>
    <d v="2011-12-16T00:00:00"/>
    <x v="1"/>
    <n v="41690710600"/>
    <x v="0"/>
    <m/>
    <x v="1"/>
  </r>
  <r>
    <n v="16"/>
    <s v="RIEU"/>
    <s v="LOUP"/>
    <x v="0"/>
    <d v="2012-06-05T00:00:00"/>
    <x v="1"/>
    <n v="41690710606"/>
    <x v="0"/>
    <m/>
    <x v="1"/>
  </r>
  <r>
    <n v="17"/>
    <s v="WILLIAMS"/>
    <s v="Benjamin"/>
    <x v="0"/>
    <d v="2011-01-01T00:00:00"/>
    <x v="1"/>
    <m/>
    <x v="3"/>
    <m/>
    <x v="1"/>
  </r>
  <r>
    <n v="19"/>
    <s v="PONCET"/>
    <s v="Alexis"/>
    <x v="0"/>
    <d v="2011-07-03T00:00:00"/>
    <x v="1"/>
    <n v="41691070279"/>
    <x v="4"/>
    <m/>
    <x v="1"/>
  </r>
  <r>
    <n v="20"/>
    <s v="PUGIEU"/>
    <s v="Alexis"/>
    <x v="0"/>
    <d v="2011-07-03T00:00:00"/>
    <x v="1"/>
    <n v="41691070349"/>
    <x v="4"/>
    <m/>
    <x v="1"/>
  </r>
  <r>
    <n v="21"/>
    <s v="EBRUSUM"/>
    <s v="Raphaël"/>
    <x v="0"/>
    <d v="2012-05-05T00:00:00"/>
    <x v="1"/>
    <s v="41 69 002 0187"/>
    <x v="1"/>
    <m/>
    <x v="0"/>
  </r>
  <r>
    <n v="22"/>
    <s v="GABILLET"/>
    <s v="Ulysse"/>
    <x v="0"/>
    <d v="2012-10-31T00:00:00"/>
    <x v="1"/>
    <n v="41690890335"/>
    <x v="5"/>
    <m/>
    <x v="1"/>
  </r>
  <r>
    <n v="51"/>
    <s v="VASSAULT"/>
    <s v="Alix"/>
    <x v="1"/>
    <d v="2010-04-12T00:00:00"/>
    <x v="2"/>
    <n v="41690710463"/>
    <x v="0"/>
    <m/>
    <x v="0"/>
  </r>
  <r>
    <n v="52"/>
    <s v="MIRANDA"/>
    <s v="Clara"/>
    <x v="1"/>
    <d v="2009-07-02T00:00:00"/>
    <x v="2"/>
    <n v="41691070352"/>
    <x v="4"/>
    <m/>
    <x v="1"/>
  </r>
  <r>
    <n v="53"/>
    <s v="DE CHARENTENAY"/>
    <s v="Titouan"/>
    <x v="0"/>
    <d v="2009-02-02T00:00:00"/>
    <x v="3"/>
    <n v="41690710626"/>
    <x v="0"/>
    <m/>
    <x v="1"/>
  </r>
  <r>
    <n v="54"/>
    <s v="GAIDO"/>
    <s v="MATEO"/>
    <x v="0"/>
    <d v="2010-10-07T00:00:00"/>
    <x v="3"/>
    <n v="41690710580"/>
    <x v="0"/>
    <m/>
    <x v="1"/>
  </r>
  <r>
    <n v="55"/>
    <s v="BRUAS"/>
    <s v="Sacha"/>
    <x v="0"/>
    <d v="2010-09-13T00:00:00"/>
    <x v="3"/>
    <n v="41690710576"/>
    <x v="0"/>
    <m/>
    <x v="0"/>
  </r>
  <r>
    <n v="56"/>
    <s v="BAROTTE"/>
    <s v="Léo"/>
    <x v="0"/>
    <d v="2009-07-02T00:00:00"/>
    <x v="3"/>
    <s v="en cours"/>
    <x v="4"/>
    <m/>
    <x v="1"/>
  </r>
  <r>
    <n v="57"/>
    <s v="MIRANDA"/>
    <s v="Adriano"/>
    <x v="0"/>
    <d v="2009-07-01T00:00:00"/>
    <x v="3"/>
    <n v="41691070313"/>
    <x v="4"/>
    <m/>
    <x v="0"/>
  </r>
  <r>
    <n v="58"/>
    <s v="BON MARDION"/>
    <s v="Joseph"/>
    <x v="0"/>
    <d v="2009-07-01T00:00:00"/>
    <x v="3"/>
    <n v="41691070364"/>
    <x v="4"/>
    <m/>
    <x v="1"/>
  </r>
  <r>
    <n v="59"/>
    <s v="ROTHENBURGER"/>
    <s v="Stan"/>
    <x v="0"/>
    <d v="2009-07-01T00:00:00"/>
    <x v="3"/>
    <n v="41691070312"/>
    <x v="4"/>
    <m/>
    <x v="0"/>
  </r>
  <r>
    <n v="60"/>
    <s v="PIERRE"/>
    <s v="Baptiste"/>
    <x v="0"/>
    <d v="2010-11-08T00:00:00"/>
    <x v="3"/>
    <s v="41 69 002 0173"/>
    <x v="1"/>
    <m/>
    <x v="0"/>
  </r>
  <r>
    <n v="61"/>
    <s v="BONNAY"/>
    <s v="Maxime"/>
    <x v="0"/>
    <d v="2010-01-15T00:00:00"/>
    <x v="3"/>
    <s v="41 69 002 0198"/>
    <x v="1"/>
    <m/>
    <x v="1"/>
  </r>
  <r>
    <n v="62"/>
    <s v="ARDON"/>
    <s v="Valentin"/>
    <x v="0"/>
    <d v="2010-02-01T00:00:00"/>
    <x v="3"/>
    <s v="41 69 002 0163"/>
    <x v="1"/>
    <m/>
    <x v="1"/>
  </r>
  <r>
    <n v="63"/>
    <s v="PANIZZO"/>
    <s v="Robin"/>
    <x v="0"/>
    <d v="2010-12-10T00:00:00"/>
    <x v="3"/>
    <s v="42 69 002 0191"/>
    <x v="1"/>
    <m/>
    <x v="0"/>
  </r>
  <r>
    <n v="64"/>
    <s v="BOURGUE"/>
    <s v="Damien"/>
    <x v="0"/>
    <d v="2010-10-18T00:00:00"/>
    <x v="3"/>
    <n v="41690890346"/>
    <x v="5"/>
    <m/>
    <x v="0"/>
  </r>
  <r>
    <n v="65"/>
    <s v="OUDET"/>
    <s v="Valentin"/>
    <x v="0"/>
    <d v="2009-09-20T00:00:00"/>
    <x v="3"/>
    <s v="410010090221"/>
    <x v="6"/>
    <m/>
    <x v="0"/>
  </r>
  <r>
    <n v="66"/>
    <s v="MOISSONIER"/>
    <s v="Lucas"/>
    <x v="0"/>
    <d v="2009-08-09T00:00:00"/>
    <x v="3"/>
    <n v="41010090550"/>
    <x v="6"/>
    <m/>
    <x v="0"/>
  </r>
  <r>
    <n v="67"/>
    <s v="FAURE"/>
    <s v="Paul"/>
    <x v="0"/>
    <d v="2010-01-31T00:00:00"/>
    <x v="3"/>
    <n v="41010090583"/>
    <x v="6"/>
    <m/>
    <x v="1"/>
  </r>
  <r>
    <n v="68"/>
    <s v="HEINTZ"/>
    <s v="Léo"/>
    <x v="0"/>
    <d v="2010-02-03T00:00:00"/>
    <x v="3"/>
    <n v="4169002015"/>
    <x v="1"/>
    <m/>
    <x v="1"/>
  </r>
  <r>
    <n v="69"/>
    <s v="DUMAS"/>
    <s v="Corentin"/>
    <x v="0"/>
    <d v="2011-07-01T00:00:00"/>
    <x v="1"/>
    <n v="41691070343"/>
    <x v="4"/>
    <m/>
    <x v="0"/>
  </r>
  <r>
    <n v="83"/>
    <s v="REGAGAZONNI"/>
    <s v="Lucas"/>
    <x v="0"/>
    <d v="2008-03-03T00:00:00"/>
    <x v="4"/>
    <n v="42690020066"/>
    <x v="1"/>
    <m/>
    <x v="0"/>
  </r>
  <r>
    <n v="121"/>
    <s v="GUILLET"/>
    <s v="Hugo"/>
    <x v="0"/>
    <d v="2007-12-06T00:00:00"/>
    <x v="4"/>
    <n v="41690710546"/>
    <x v="0"/>
    <m/>
    <x v="1"/>
  </r>
  <r>
    <n v="122"/>
    <s v="CHASSOUX"/>
    <s v="LUCA"/>
    <x v="0"/>
    <d v="2008-12-24T00:00:00"/>
    <x v="4"/>
    <n v="41690710570"/>
    <x v="0"/>
    <m/>
    <x v="0"/>
  </r>
  <r>
    <n v="123"/>
    <s v="RAGE CAYRE"/>
    <s v="Robin"/>
    <x v="0"/>
    <d v="2008-06-10T00:00:00"/>
    <x v="4"/>
    <n v="41690710585"/>
    <x v="0"/>
    <m/>
    <x v="1"/>
  </r>
  <r>
    <n v="124"/>
    <s v="MAGNAN"/>
    <s v="Titouan"/>
    <x v="0"/>
    <d v="2008-05-07T00:00:00"/>
    <x v="4"/>
    <n v="41690710596"/>
    <x v="0"/>
    <m/>
    <x v="1"/>
  </r>
  <r>
    <n v="125"/>
    <s v="DE BROSSES"/>
    <s v="Malo"/>
    <x v="0"/>
    <d v="2007-11-29T00:00:00"/>
    <x v="4"/>
    <n v="41690710550"/>
    <x v="0"/>
    <m/>
    <x v="1"/>
  </r>
  <r>
    <n v="126"/>
    <s v="BANCILLON"/>
    <s v="Alexis"/>
    <x v="0"/>
    <d v="2007-05-06T00:00:00"/>
    <x v="4"/>
    <n v="10097986956"/>
    <x v="0"/>
    <m/>
    <x v="1"/>
  </r>
  <r>
    <n v="127"/>
    <s v="BRUAS"/>
    <s v="Thibaud"/>
    <x v="0"/>
    <d v="2007-12-03T00:00:00"/>
    <x v="4"/>
    <n v="41690710538"/>
    <x v="0"/>
    <m/>
    <x v="0"/>
  </r>
  <r>
    <n v="128"/>
    <s v="DAMOUR"/>
    <s v="Clément"/>
    <x v="0"/>
    <d v="2007-06-30T00:00:00"/>
    <x v="4"/>
    <n v="41691070271"/>
    <x v="4"/>
    <m/>
    <x v="0"/>
  </r>
  <r>
    <n v="129"/>
    <s v="GELIN"/>
    <s v="Dylan"/>
    <x v="0"/>
    <d v="2007-06-29T00:00:00"/>
    <x v="4"/>
    <n v="41691070305"/>
    <x v="4"/>
    <m/>
    <x v="1"/>
  </r>
  <r>
    <n v="130"/>
    <s v="MATHIEU"/>
    <s v="Andrea"/>
    <x v="0"/>
    <d v="2007-06-29T00:00:00"/>
    <x v="4"/>
    <n v="41691070367"/>
    <x v="4"/>
    <m/>
    <x v="1"/>
  </r>
  <r>
    <n v="131"/>
    <s v="CORGIER"/>
    <s v="Axel"/>
    <x v="0"/>
    <d v="2007-06-30T00:00:00"/>
    <x v="4"/>
    <n v="41691070346"/>
    <x v="4"/>
    <m/>
    <x v="0"/>
  </r>
  <r>
    <n v="132"/>
    <s v="BONNAMOUR"/>
    <s v="Robin"/>
    <x v="0"/>
    <d v="2008-11-03T00:00:00"/>
    <x v="3"/>
    <n v="41691070342"/>
    <x v="4"/>
    <m/>
    <x v="0"/>
  </r>
  <r>
    <n v="133"/>
    <s v="PANAROTTO"/>
    <s v="Emilien"/>
    <x v="0"/>
    <d v="2007-06-29T00:00:00"/>
    <x v="4"/>
    <n v="41691070240"/>
    <x v="4"/>
    <m/>
    <x v="0"/>
  </r>
  <r>
    <n v="134"/>
    <s v="CORNELOUP"/>
    <s v="Louis"/>
    <x v="0"/>
    <d v="2007-10-18T00:00:00"/>
    <x v="4"/>
    <s v="41 69 002 0165"/>
    <x v="1"/>
    <m/>
    <x v="1"/>
  </r>
  <r>
    <n v="135"/>
    <s v="GINESTE"/>
    <s v="Tom"/>
    <x v="0"/>
    <d v="2007-10-05T00:00:00"/>
    <x v="4"/>
    <s v="42 69 002 0158"/>
    <x v="1"/>
    <m/>
    <x v="1"/>
  </r>
  <r>
    <n v="136"/>
    <s v="BOTTI"/>
    <s v="Victor"/>
    <x v="0"/>
    <d v="2008-06-18T00:00:00"/>
    <x v="4"/>
    <n v="41690890131"/>
    <x v="5"/>
    <m/>
    <x v="0"/>
  </r>
  <r>
    <n v="137"/>
    <s v="HOCHMANN-PRALONG"/>
    <s v="Samuel"/>
    <x v="0"/>
    <d v="2007-05-23T00:00:00"/>
    <x v="4"/>
    <n v="41690890275"/>
    <x v="5"/>
    <m/>
    <x v="1"/>
  </r>
  <r>
    <n v="138"/>
    <s v="LEFEVRE"/>
    <s v="Joris"/>
    <x v="0"/>
    <d v="2007-06-17T00:00:00"/>
    <x v="4"/>
    <n v="2469089156"/>
    <x v="5"/>
    <m/>
    <x v="1"/>
  </r>
  <r>
    <n v="139"/>
    <s v="VACHE"/>
    <s v="Paul"/>
    <x v="0"/>
    <d v="2007-02-12T00:00:00"/>
    <x v="4"/>
    <n v="41690890342"/>
    <x v="5"/>
    <m/>
    <x v="0"/>
  </r>
  <r>
    <n v="140"/>
    <s v="MURTIN"/>
    <s v="Ugo"/>
    <x v="0"/>
    <d v="2007-03-01T00:00:00"/>
    <x v="4"/>
    <n v="41010090055"/>
    <x v="6"/>
    <m/>
    <x v="0"/>
  </r>
  <r>
    <n v="141"/>
    <s v="GONOD"/>
    <s v="Florian"/>
    <x v="0"/>
    <d v="2007-08-30T00:00:00"/>
    <x v="4"/>
    <n v="41010090514"/>
    <x v="6"/>
    <m/>
    <x v="1"/>
  </r>
  <r>
    <n v="143"/>
    <s v="PEREZ"/>
    <s v="Merlin"/>
    <x v="0"/>
    <d v="2007-01-01T00:00:00"/>
    <x v="4"/>
    <m/>
    <x v="7"/>
    <m/>
    <x v="0"/>
  </r>
  <r>
    <n v="144"/>
    <s v="REHEL"/>
    <s v="Arsène"/>
    <x v="0"/>
    <d v="2007-01-01T00:00:00"/>
    <x v="4"/>
    <m/>
    <x v="7"/>
    <m/>
    <x v="1"/>
  </r>
  <r>
    <n v="161"/>
    <s v="BRACHET"/>
    <s v="Ludovic"/>
    <x v="0"/>
    <d v="2006-11-14T00:00:00"/>
    <x v="5"/>
    <n v="41690710249"/>
    <x v="0"/>
    <m/>
    <x v="0"/>
  </r>
  <r>
    <n v="162"/>
    <s v="PELTE"/>
    <s v="Elian"/>
    <x v="0"/>
    <d v="2005-07-13T00:00:00"/>
    <x v="5"/>
    <n v="41690710322"/>
    <x v="0"/>
    <m/>
    <x v="0"/>
  </r>
  <r>
    <n v="163"/>
    <s v="PELTE"/>
    <s v="Baptiste"/>
    <x v="0"/>
    <d v="2005-07-13T00:00:00"/>
    <x v="5"/>
    <n v="41690710318"/>
    <x v="0"/>
    <m/>
    <x v="0"/>
  </r>
  <r>
    <n v="164"/>
    <s v="RAGE CAYRE"/>
    <s v="Eliott"/>
    <x v="0"/>
    <d v="2006-09-20T00:00:00"/>
    <x v="5"/>
    <n v="41690710584"/>
    <x v="0"/>
    <m/>
    <x v="0"/>
  </r>
  <r>
    <n v="165"/>
    <s v="GUERRY"/>
    <s v="Célestin"/>
    <x v="0"/>
    <d v="2005-10-29T00:00:00"/>
    <x v="5"/>
    <n v="41690710623"/>
    <x v="0"/>
    <m/>
    <x v="0"/>
  </r>
  <r>
    <n v="166"/>
    <s v="VASSAULT"/>
    <s v="Côme"/>
    <x v="0"/>
    <d v="2006-10-02T00:00:00"/>
    <x v="5"/>
    <n v="41690710328"/>
    <x v="0"/>
    <m/>
    <x v="0"/>
  </r>
  <r>
    <n v="167"/>
    <s v="MARTIN"/>
    <s v="Eliott"/>
    <x v="0"/>
    <d v="2005-02-17T00:00:00"/>
    <x v="5"/>
    <n v="41690710032"/>
    <x v="0"/>
    <m/>
    <x v="0"/>
  </r>
  <r>
    <n v="168"/>
    <s v="AGRAIN"/>
    <s v="Jordan"/>
    <x v="0"/>
    <d v="2006-12-06T00:00:00"/>
    <x v="5"/>
    <n v="41690710494"/>
    <x v="0"/>
    <m/>
    <x v="1"/>
  </r>
  <r>
    <n v="169"/>
    <s v="FAVREAU"/>
    <s v="Matthieu"/>
    <x v="0"/>
    <d v="2006-12-29T00:00:00"/>
    <x v="5"/>
    <n v="41691040388"/>
    <x v="7"/>
    <m/>
    <x v="1"/>
  </r>
  <r>
    <n v="170"/>
    <s v="BOCARD"/>
    <s v="Maelig"/>
    <x v="0"/>
    <d v="2005-06-27T00:00:00"/>
    <x v="5"/>
    <n v="41691070318"/>
    <x v="4"/>
    <m/>
    <x v="1"/>
  </r>
  <r>
    <n v="171"/>
    <s v="CHAPEL"/>
    <s v="Helio"/>
    <x v="0"/>
    <d v="2005-06-27T00:00:00"/>
    <x v="5"/>
    <n v="41691070360"/>
    <x v="4"/>
    <m/>
    <x v="1"/>
  </r>
  <r>
    <n v="172"/>
    <s v="FAYARD"/>
    <s v="Théotime"/>
    <x v="0"/>
    <d v="2005-06-27T00:00:00"/>
    <x v="5"/>
    <n v="41691070316"/>
    <x v="4"/>
    <m/>
    <x v="1"/>
  </r>
  <r>
    <n v="173"/>
    <s v="FOUR"/>
    <s v="Maxime"/>
    <x v="0"/>
    <d v="2005-06-28T00:00:00"/>
    <x v="5"/>
    <n v="41691070307"/>
    <x v="4"/>
    <m/>
    <x v="1"/>
  </r>
  <r>
    <n v="174"/>
    <s v="GUILLIN"/>
    <s v="Aurélien"/>
    <x v="0"/>
    <d v="2005-06-28T00:00:00"/>
    <x v="5"/>
    <n v="41691070275"/>
    <x v="4"/>
    <m/>
    <x v="1"/>
  </r>
  <r>
    <n v="175"/>
    <s v="VOLAY"/>
    <s v="Quentin"/>
    <x v="0"/>
    <d v="2005-06-28T00:00:00"/>
    <x v="5"/>
    <n v="41691070162"/>
    <x v="4"/>
    <m/>
    <x v="1"/>
  </r>
  <r>
    <n v="176"/>
    <s v="LOTISSIER"/>
    <s v="Tanguy"/>
    <x v="0"/>
    <d v="2005-06-27T00:00:00"/>
    <x v="5"/>
    <n v="41691070261"/>
    <x v="4"/>
    <m/>
    <x v="0"/>
  </r>
  <r>
    <n v="177"/>
    <s v="DELLA MALVA"/>
    <s v="Rubben"/>
    <x v="0"/>
    <d v="2005-06-27T00:00:00"/>
    <x v="5"/>
    <n v="41691070302"/>
    <x v="4"/>
    <m/>
    <x v="1"/>
  </r>
  <r>
    <n v="178"/>
    <s v="DUMAS-REMY"/>
    <s v="Galaad"/>
    <x v="0"/>
    <d v="2005-06-28T00:00:00"/>
    <x v="5"/>
    <n v="41691070272"/>
    <x v="4"/>
    <m/>
    <x v="0"/>
  </r>
  <r>
    <n v="179"/>
    <s v="HERLIDOU"/>
    <s v="Sylvestre"/>
    <x v="0"/>
    <d v="2005-11-30T00:00:00"/>
    <x v="5"/>
    <s v="41 69 002 0172"/>
    <x v="1"/>
    <m/>
    <x v="1"/>
  </r>
  <r>
    <n v="180"/>
    <s v="CARDINAL"/>
    <s v="Florian"/>
    <x v="0"/>
    <d v="2006-04-09T00:00:00"/>
    <x v="5"/>
    <n v="2469089135"/>
    <x v="5"/>
    <m/>
    <x v="1"/>
  </r>
  <r>
    <n v="181"/>
    <s v="DUMONT"/>
    <s v="Julien"/>
    <x v="0"/>
    <d v="2006-05-31T00:00:00"/>
    <x v="5"/>
    <n v="41690890303"/>
    <x v="5"/>
    <m/>
    <x v="0"/>
  </r>
  <r>
    <n v="182"/>
    <s v="OLIVIER"/>
    <s v="Mathis"/>
    <x v="0"/>
    <d v="2005-10-17T00:00:00"/>
    <x v="5"/>
    <n v="24690890291"/>
    <x v="5"/>
    <m/>
    <x v="1"/>
  </r>
  <r>
    <n v="183"/>
    <s v="TURCAN"/>
    <s v="Gabriel"/>
    <x v="0"/>
    <d v="2005-03-18T00:00:00"/>
    <x v="5"/>
    <n v="41690890310"/>
    <x v="5"/>
    <m/>
    <x v="0"/>
  </r>
  <r>
    <n v="184"/>
    <s v="PITRAT"/>
    <s v="Alban"/>
    <x v="0"/>
    <d v="2005-12-20T00:00:00"/>
    <x v="5"/>
    <n v="41690710504"/>
    <x v="0"/>
    <m/>
    <x v="0"/>
  </r>
  <r>
    <m/>
    <m/>
    <m/>
    <x v="2"/>
    <m/>
    <x v="6"/>
    <m/>
    <x v="8"/>
    <m/>
    <x v="2"/>
  </r>
  <r>
    <m/>
    <m/>
    <m/>
    <x v="2"/>
    <m/>
    <x v="6"/>
    <m/>
    <x v="8"/>
    <m/>
    <x v="2"/>
  </r>
  <r>
    <m/>
    <m/>
    <m/>
    <x v="2"/>
    <m/>
    <x v="7"/>
    <m/>
    <x v="8"/>
    <m/>
    <x v="2"/>
  </r>
  <r>
    <m/>
    <m/>
    <m/>
    <x v="2"/>
    <m/>
    <x v="7"/>
    <m/>
    <x v="8"/>
    <m/>
    <x v="2"/>
  </r>
  <r>
    <m/>
    <m/>
    <m/>
    <x v="2"/>
    <m/>
    <x v="7"/>
    <m/>
    <x v="8"/>
    <m/>
    <x v="2"/>
  </r>
  <r>
    <m/>
    <m/>
    <m/>
    <x v="2"/>
    <m/>
    <x v="7"/>
    <m/>
    <x v="8"/>
    <m/>
    <x v="2"/>
  </r>
  <r>
    <m/>
    <m/>
    <m/>
    <x v="2"/>
    <m/>
    <x v="7"/>
    <m/>
    <x v="8"/>
    <m/>
    <x v="2"/>
  </r>
  <r>
    <m/>
    <m/>
    <m/>
    <x v="2"/>
    <m/>
    <x v="7"/>
    <m/>
    <x v="8"/>
    <m/>
    <x v="2"/>
  </r>
  <r>
    <m/>
    <m/>
    <m/>
    <x v="2"/>
    <m/>
    <x v="7"/>
    <m/>
    <x v="8"/>
    <m/>
    <x v="2"/>
  </r>
  <r>
    <m/>
    <m/>
    <m/>
    <x v="2"/>
    <m/>
    <x v="7"/>
    <m/>
    <x v="8"/>
    <m/>
    <x v="2"/>
  </r>
  <r>
    <m/>
    <m/>
    <m/>
    <x v="2"/>
    <m/>
    <x v="7"/>
    <m/>
    <x v="8"/>
    <m/>
    <x v="2"/>
  </r>
  <r>
    <m/>
    <m/>
    <m/>
    <x v="2"/>
    <m/>
    <x v="7"/>
    <m/>
    <x v="8"/>
    <m/>
    <x v="2"/>
  </r>
  <r>
    <m/>
    <m/>
    <m/>
    <x v="2"/>
    <m/>
    <x v="7"/>
    <m/>
    <x v="8"/>
    <m/>
    <x v="2"/>
  </r>
  <r>
    <m/>
    <m/>
    <m/>
    <x v="2"/>
    <m/>
    <x v="7"/>
    <m/>
    <x v="8"/>
    <m/>
    <x v="2"/>
  </r>
  <r>
    <m/>
    <m/>
    <m/>
    <x v="2"/>
    <m/>
    <x v="7"/>
    <m/>
    <x v="8"/>
    <m/>
    <x v="2"/>
  </r>
  <r>
    <m/>
    <m/>
    <m/>
    <x v="2"/>
    <m/>
    <x v="7"/>
    <m/>
    <x v="8"/>
    <m/>
    <x v="2"/>
  </r>
  <r>
    <m/>
    <m/>
    <m/>
    <x v="2"/>
    <m/>
    <x v="7"/>
    <m/>
    <x v="8"/>
    <m/>
    <x v="2"/>
  </r>
  <r>
    <m/>
    <m/>
    <m/>
    <x v="2"/>
    <m/>
    <x v="7"/>
    <m/>
    <x v="8"/>
    <m/>
    <x v="2"/>
  </r>
  <r>
    <m/>
    <m/>
    <m/>
    <x v="2"/>
    <m/>
    <x v="7"/>
    <m/>
    <x v="8"/>
    <m/>
    <x v="2"/>
  </r>
  <r>
    <m/>
    <m/>
    <m/>
    <x v="2"/>
    <m/>
    <x v="7"/>
    <m/>
    <x v="8"/>
    <m/>
    <x v="2"/>
  </r>
  <r>
    <m/>
    <m/>
    <m/>
    <x v="2"/>
    <m/>
    <x v="7"/>
    <m/>
    <x v="8"/>
    <m/>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eau croisé dynamique4" cacheId="0" applyNumberFormats="0" applyBorderFormats="0" applyFontFormats="0" applyPatternFormats="0" applyAlignmentFormats="0" applyWidthHeightFormats="1" dataCaption="Valeurs" updatedVersion="6" minRefreshableVersion="3" useAutoFormatting="1" itemPrintTitles="1" createdVersion="5" indent="0" outline="1" outlineData="1" multipleFieldFilters="0">
  <location ref="A1:E15" firstHeaderRow="1" firstDataRow="2" firstDataCol="1"/>
  <pivotFields count="12">
    <pivotField showAll="0" defaultSubtotal="0"/>
    <pivotField dataField="1" showAll="0"/>
    <pivotField showAll="0"/>
    <pivotField axis="axisCol" showAll="0">
      <items count="5">
        <item x="0"/>
        <item x="1"/>
        <item x="2"/>
        <item m="1" x="3"/>
        <item t="default"/>
      </items>
    </pivotField>
    <pivotField showAll="0"/>
    <pivotField showAll="0"/>
    <pivotField showAll="0" defaultSubtotal="0"/>
    <pivotField axis="axisRow" showAll="0" sortType="ascending">
      <items count="26">
        <item x="5"/>
        <item m="1" x="12"/>
        <item x="8"/>
        <item x="10"/>
        <item x="4"/>
        <item m="1" x="20"/>
        <item x="7"/>
        <item x="1"/>
        <item m="1" x="13"/>
        <item x="2"/>
        <item x="9"/>
        <item x="3"/>
        <item m="1" x="17"/>
        <item m="1" x="24"/>
        <item m="1" x="16"/>
        <item m="1" x="23"/>
        <item m="1" x="18"/>
        <item m="1" x="22"/>
        <item x="6"/>
        <item m="1" x="19"/>
        <item x="0"/>
        <item m="1" x="15"/>
        <item m="1" x="14"/>
        <item m="1" x="21"/>
        <item x="11"/>
        <item t="default"/>
      </items>
    </pivotField>
    <pivotField showAll="0"/>
    <pivotField showAll="0"/>
    <pivotField showAll="0" defaultSubtotal="0"/>
    <pivotField showAll="0"/>
  </pivotFields>
  <rowFields count="1">
    <field x="7"/>
  </rowFields>
  <rowItems count="13">
    <i>
      <x/>
    </i>
    <i>
      <x v="2"/>
    </i>
    <i>
      <x v="3"/>
    </i>
    <i>
      <x v="4"/>
    </i>
    <i>
      <x v="6"/>
    </i>
    <i>
      <x v="7"/>
    </i>
    <i>
      <x v="9"/>
    </i>
    <i>
      <x v="10"/>
    </i>
    <i>
      <x v="11"/>
    </i>
    <i>
      <x v="18"/>
    </i>
    <i>
      <x v="20"/>
    </i>
    <i>
      <x v="24"/>
    </i>
    <i t="grand">
      <x/>
    </i>
  </rowItems>
  <colFields count="1">
    <field x="3"/>
  </colFields>
  <colItems count="4">
    <i>
      <x/>
    </i>
    <i>
      <x v="1"/>
    </i>
    <i>
      <x v="2"/>
    </i>
    <i t="grand">
      <x/>
    </i>
  </colItems>
  <dataFields count="1">
    <dataField name="Nombre de NOM" fld="1" subtotal="count" baseField="0" baseItem="0"/>
  </dataFields>
  <formats count="5">
    <format dxfId="113">
      <pivotArea outline="0" collapsedLevelsAreSubtotals="1" fieldPosition="0"/>
    </format>
    <format dxfId="112">
      <pivotArea field="3" type="button" dataOnly="0" labelOnly="1" outline="0" axis="axisCol" fieldPosition="0"/>
    </format>
    <format dxfId="111">
      <pivotArea type="topRight" dataOnly="0" labelOnly="1" outline="0" fieldPosition="0"/>
    </format>
    <format dxfId="110">
      <pivotArea dataOnly="0" labelOnly="1" fieldPosition="0">
        <references count="1">
          <reference field="3" count="0"/>
        </references>
      </pivotArea>
    </format>
    <format dxfId="109">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eau croisé dynamique5" cacheId="0" applyNumberFormats="0" applyBorderFormats="0" applyFontFormats="0" applyPatternFormats="0" applyAlignmentFormats="0" applyWidthHeightFormats="1" dataCaption="Valeurs" updatedVersion="6" minRefreshableVersion="3" useAutoFormatting="1" itemPrintTitles="1" createdVersion="5" indent="0" outline="1" outlineData="1" multipleFieldFilters="0">
  <location ref="A17:B28" firstHeaderRow="1" firstDataRow="1" firstDataCol="1"/>
  <pivotFields count="12">
    <pivotField showAll="0" defaultSubtotal="0"/>
    <pivotField dataField="1" showAll="0"/>
    <pivotField showAll="0"/>
    <pivotField showAll="0"/>
    <pivotField showAll="0"/>
    <pivotField axis="axisRow" showAll="0" sortType="ascending">
      <items count="17">
        <item x="9"/>
        <item m="1" x="14"/>
        <item x="5"/>
        <item x="4"/>
        <item m="1" x="10"/>
        <item m="1" x="13"/>
        <item x="8"/>
        <item m="1" x="12"/>
        <item x="7"/>
        <item x="6"/>
        <item m="1" x="15"/>
        <item x="0"/>
        <item x="1"/>
        <item m="1" x="11"/>
        <item x="3"/>
        <item x="2"/>
        <item t="default"/>
      </items>
    </pivotField>
    <pivotField showAll="0" defaultSubtotal="0"/>
    <pivotField showAll="0"/>
    <pivotField showAll="0"/>
    <pivotField showAll="0"/>
    <pivotField showAll="0" defaultSubtotal="0"/>
    <pivotField showAll="0"/>
  </pivotFields>
  <rowFields count="1">
    <field x="5"/>
  </rowFields>
  <rowItems count="11">
    <i>
      <x/>
    </i>
    <i>
      <x v="2"/>
    </i>
    <i>
      <x v="3"/>
    </i>
    <i>
      <x v="6"/>
    </i>
    <i>
      <x v="8"/>
    </i>
    <i>
      <x v="9"/>
    </i>
    <i>
      <x v="11"/>
    </i>
    <i>
      <x v="12"/>
    </i>
    <i>
      <x v="14"/>
    </i>
    <i>
      <x v="15"/>
    </i>
    <i t="grand">
      <x/>
    </i>
  </rowItems>
  <colItems count="1">
    <i/>
  </colItems>
  <dataFields count="1">
    <dataField name="Nombre de NOM" fld="1" subtotal="count" baseField="0" baseItem="0"/>
  </dataFields>
  <formats count="3">
    <format dxfId="116">
      <pivotArea outline="0" collapsedLevelsAreSubtotals="1" fieldPosition="0"/>
    </format>
    <format dxfId="115">
      <pivotArea dataOnly="0" labelOnly="1" outline="0" axis="axisValues" fieldPosition="0"/>
    </format>
    <format dxfId="11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eau croisé dynamique7" cacheId="1" applyNumberFormats="0" applyBorderFormats="0" applyFontFormats="0" applyPatternFormats="0" applyAlignmentFormats="0" applyWidthHeightFormats="1" dataCaption="Valeurs" updatedVersion="6" minRefreshableVersion="3" useAutoFormatting="1" itemPrintTitles="1" createdVersion="5" indent="0" outline="1" outlineData="1" multipleFieldFilters="0">
  <location ref="A21:B28" firstHeaderRow="1" firstDataRow="1" firstDataCol="1"/>
  <pivotFields count="10">
    <pivotField showAll="0" defaultSubtotal="0"/>
    <pivotField dataField="1" showAll="0"/>
    <pivotField showAll="0"/>
    <pivotField showAll="0"/>
    <pivotField showAll="0"/>
    <pivotField axis="axisRow" showAll="0" sortType="ascending">
      <items count="18">
        <item h="1" x="7"/>
        <item m="1" x="14"/>
        <item x="2"/>
        <item x="3"/>
        <item m="1" x="8"/>
        <item m="1" x="12"/>
        <item x="5"/>
        <item m="1" x="11"/>
        <item m="1" x="13"/>
        <item x="4"/>
        <item m="1" x="15"/>
        <item m="1" x="16"/>
        <item x="0"/>
        <item m="1" x="9"/>
        <item m="1" x="10"/>
        <item x="1"/>
        <item h="1" x="6"/>
        <item t="default"/>
      </items>
    </pivotField>
    <pivotField showAll="0"/>
    <pivotField showAll="0"/>
    <pivotField showAll="0" defaultSubtotal="0"/>
    <pivotField showAll="0"/>
  </pivotFields>
  <rowFields count="1">
    <field x="5"/>
  </rowFields>
  <rowItems count="7">
    <i>
      <x v="2"/>
    </i>
    <i>
      <x v="3"/>
    </i>
    <i>
      <x v="6"/>
    </i>
    <i>
      <x v="9"/>
    </i>
    <i>
      <x v="12"/>
    </i>
    <i>
      <x v="15"/>
    </i>
    <i t="grand">
      <x/>
    </i>
  </rowItems>
  <colItems count="1">
    <i/>
  </colItems>
  <dataFields count="1">
    <dataField name="Nombre de NOM" fld="1" subtotal="count" baseField="0" baseItem="0"/>
  </dataFields>
  <formats count="11">
    <format dxfId="78">
      <pivotArea outline="0" collapsedLevelsAreSubtotals="1" fieldPosition="0"/>
    </format>
    <format dxfId="77">
      <pivotArea dataOnly="0" labelOnly="1" outline="0" axis="axisValues" fieldPosition="0"/>
    </format>
    <format dxfId="76">
      <pivotArea outline="0" collapsedLevelsAreSubtotals="1" fieldPosition="0"/>
    </format>
    <format dxfId="75">
      <pivotArea dataOnly="0" labelOnly="1" outline="0" axis="axisValues" fieldPosition="0"/>
    </format>
    <format dxfId="74">
      <pivotArea dataOnly="0" labelOnly="1" outline="0" axis="axisValues" fieldPosition="0"/>
    </format>
    <format dxfId="73">
      <pivotArea outline="0" collapsedLevelsAreSubtotals="1" fieldPosition="0"/>
    </format>
    <format dxfId="72">
      <pivotArea dataOnly="0" labelOnly="1" outline="0" axis="axisValues" fieldPosition="0"/>
    </format>
    <format dxfId="71">
      <pivotArea dataOnly="0" labelOnly="1" outline="0" axis="axisValues" fieldPosition="0"/>
    </format>
    <format dxfId="70">
      <pivotArea outline="0" collapsedLevelsAreSubtotals="1" fieldPosition="0"/>
    </format>
    <format dxfId="69">
      <pivotArea dataOnly="0" labelOnly="1" outline="0" axis="axisValues" fieldPosition="0"/>
    </format>
    <format dxfId="68">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ableau croisé dynamique6" cacheId="1" applyNumberFormats="0" applyBorderFormats="0" applyFontFormats="0" applyPatternFormats="0" applyAlignmentFormats="0" applyWidthHeightFormats="1" dataCaption="Valeurs" updatedVersion="6" minRefreshableVersion="3" useAutoFormatting="1" itemPrintTitles="1" createdVersion="5" indent="0" outline="1" outlineData="1" multipleFieldFilters="0">
  <location ref="A1:E12" firstHeaderRow="1" firstDataRow="2" firstDataCol="1"/>
  <pivotFields count="10">
    <pivotField showAll="0" defaultSubtotal="0"/>
    <pivotField dataField="1" showAll="0"/>
    <pivotField showAll="0"/>
    <pivotField axis="axisCol" showAll="0">
      <items count="4">
        <item x="1"/>
        <item x="0"/>
        <item x="2"/>
        <item t="default"/>
      </items>
    </pivotField>
    <pivotField showAll="0"/>
    <pivotField showAll="0"/>
    <pivotField showAll="0"/>
    <pivotField axis="axisRow" showAll="0" sortType="ascending">
      <items count="34">
        <item x="2"/>
        <item m="1" x="11"/>
        <item m="1" x="10"/>
        <item m="1" x="22"/>
        <item m="1" x="15"/>
        <item x="1"/>
        <item m="1" x="24"/>
        <item m="1" x="23"/>
        <item x="0"/>
        <item m="1" x="29"/>
        <item m="1" x="12"/>
        <item x="7"/>
        <item m="1" x="21"/>
        <item x="4"/>
        <item m="1" x="18"/>
        <item m="1" x="28"/>
        <item x="3"/>
        <item m="1" x="32"/>
        <item m="1" x="30"/>
        <item m="1" x="31"/>
        <item m="1" x="17"/>
        <item m="1" x="27"/>
        <item m="1" x="19"/>
        <item x="6"/>
        <item m="1" x="26"/>
        <item m="1" x="13"/>
        <item x="5"/>
        <item m="1" x="20"/>
        <item m="1" x="9"/>
        <item m="1" x="16"/>
        <item m="1" x="14"/>
        <item m="1" x="25"/>
        <item x="8"/>
        <item t="default"/>
      </items>
    </pivotField>
    <pivotField showAll="0" defaultSubtotal="0"/>
    <pivotField showAll="0"/>
  </pivotFields>
  <rowFields count="1">
    <field x="7"/>
  </rowFields>
  <rowItems count="10">
    <i>
      <x/>
    </i>
    <i>
      <x v="5"/>
    </i>
    <i>
      <x v="8"/>
    </i>
    <i>
      <x v="11"/>
    </i>
    <i>
      <x v="13"/>
    </i>
    <i>
      <x v="16"/>
    </i>
    <i>
      <x v="23"/>
    </i>
    <i>
      <x v="26"/>
    </i>
    <i>
      <x v="32"/>
    </i>
    <i t="grand">
      <x/>
    </i>
  </rowItems>
  <colFields count="1">
    <field x="3"/>
  </colFields>
  <colItems count="4">
    <i>
      <x/>
    </i>
    <i>
      <x v="1"/>
    </i>
    <i>
      <x v="2"/>
    </i>
    <i t="grand">
      <x/>
    </i>
  </colItems>
  <dataFields count="1">
    <dataField name="Nombre de NOM" fld="1" subtotal="count" baseField="0" baseItem="0"/>
  </dataFields>
  <formats count="18">
    <format dxfId="96">
      <pivotArea outline="0" collapsedLevelsAreSubtotals="1" fieldPosition="0"/>
    </format>
    <format dxfId="95">
      <pivotArea dataOnly="0" labelOnly="1" fieldPosition="0">
        <references count="1">
          <reference field="3" count="2">
            <x v="0"/>
            <x v="1"/>
          </reference>
        </references>
      </pivotArea>
    </format>
    <format dxfId="94">
      <pivotArea dataOnly="0" labelOnly="1" grandCol="1" outline="0" fieldPosition="0"/>
    </format>
    <format dxfId="93">
      <pivotArea outline="0" collapsedLevelsAreSubtotals="1" fieldPosition="0"/>
    </format>
    <format dxfId="92">
      <pivotArea field="3" type="button" dataOnly="0" labelOnly="1" outline="0" axis="axisCol" fieldPosition="0"/>
    </format>
    <format dxfId="91">
      <pivotArea type="topRight" dataOnly="0" labelOnly="1" outline="0" fieldPosition="0"/>
    </format>
    <format dxfId="90">
      <pivotArea dataOnly="0" labelOnly="1" fieldPosition="0">
        <references count="1">
          <reference field="3" count="0"/>
        </references>
      </pivotArea>
    </format>
    <format dxfId="89">
      <pivotArea dataOnly="0" labelOnly="1" grandCol="1" outline="0" fieldPosition="0"/>
    </format>
    <format dxfId="88">
      <pivotArea outline="0" collapsedLevelsAreSubtotals="1" fieldPosition="0"/>
    </format>
    <format dxfId="87">
      <pivotArea field="3" type="button" dataOnly="0" labelOnly="1" outline="0" axis="axisCol" fieldPosition="0"/>
    </format>
    <format dxfId="86">
      <pivotArea type="topRight" dataOnly="0" labelOnly="1" outline="0" fieldPosition="0"/>
    </format>
    <format dxfId="85">
      <pivotArea dataOnly="0" labelOnly="1" fieldPosition="0">
        <references count="1">
          <reference field="3" count="0"/>
        </references>
      </pivotArea>
    </format>
    <format dxfId="84">
      <pivotArea dataOnly="0" labelOnly="1" grandCol="1" outline="0" fieldPosition="0"/>
    </format>
    <format dxfId="83">
      <pivotArea outline="0" collapsedLevelsAreSubtotals="1" fieldPosition="0"/>
    </format>
    <format dxfId="82">
      <pivotArea field="3" type="button" dataOnly="0" labelOnly="1" outline="0" axis="axisCol" fieldPosition="0"/>
    </format>
    <format dxfId="81">
      <pivotArea type="topRight" dataOnly="0" labelOnly="1" outline="0" fieldPosition="0"/>
    </format>
    <format dxfId="80">
      <pivotArea dataOnly="0" labelOnly="1" fieldPosition="0">
        <references count="1">
          <reference field="3" count="0"/>
        </references>
      </pivotArea>
    </format>
    <format dxfId="79">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Tableau croisé dynamique1" cacheId="1" applyNumberFormats="0" applyBorderFormats="0" applyFontFormats="0" applyPatternFormats="0" applyAlignmentFormats="0" applyWidthHeightFormats="1" dataCaption="Valeurs" updatedVersion="6" minRefreshableVersion="3" useAutoFormatting="1" itemPrintTitles="1" createdVersion="5" indent="0" outline="1" outlineData="1" multipleFieldFilters="0">
  <location ref="A34:B35" firstHeaderRow="1" firstDataRow="1" firstDataCol="1" rowPageCount="1" colPageCount="1"/>
  <pivotFields count="10">
    <pivotField showAll="0" defaultSubtotal="0"/>
    <pivotField dataField="1" showAll="0"/>
    <pivotField showAll="0"/>
    <pivotField showAll="0"/>
    <pivotField showAll="0"/>
    <pivotField showAll="0"/>
    <pivotField showAll="0"/>
    <pivotField axis="axisRow" showAll="0">
      <items count="34">
        <item m="1" x="10"/>
        <item x="1"/>
        <item m="1" x="24"/>
        <item m="1" x="12"/>
        <item x="7"/>
        <item x="4"/>
        <item m="1" x="28"/>
        <item m="1" x="27"/>
        <item m="1" x="26"/>
        <item m="1" x="16"/>
        <item m="1" x="14"/>
        <item m="1" x="25"/>
        <item x="8"/>
        <item m="1" x="18"/>
        <item m="1" x="19"/>
        <item m="1" x="20"/>
        <item m="1" x="17"/>
        <item m="1" x="22"/>
        <item m="1" x="30"/>
        <item m="1" x="9"/>
        <item m="1" x="29"/>
        <item m="1" x="11"/>
        <item m="1" x="13"/>
        <item m="1" x="23"/>
        <item m="1" x="15"/>
        <item m="1" x="21"/>
        <item m="1" x="31"/>
        <item m="1" x="32"/>
        <item x="0"/>
        <item x="2"/>
        <item x="3"/>
        <item x="5"/>
        <item x="6"/>
        <item t="default"/>
      </items>
    </pivotField>
    <pivotField showAll="0" defaultSubtotal="0"/>
    <pivotField axis="axisPage" multipleItemSelectionAllowed="1" showAll="0">
      <items count="8">
        <item m="1" x="6"/>
        <item h="1" m="1" x="5"/>
        <item h="1" x="2"/>
        <item h="1" x="1"/>
        <item h="1" m="1" x="3"/>
        <item h="1" m="1" x="4"/>
        <item h="1" x="0"/>
        <item t="default"/>
      </items>
    </pivotField>
  </pivotFields>
  <rowFields count="1">
    <field x="7"/>
  </rowFields>
  <rowItems count="1">
    <i t="grand">
      <x/>
    </i>
  </rowItems>
  <colItems count="1">
    <i/>
  </colItems>
  <pageFields count="1">
    <pageField fld="9" hier="-1"/>
  </pageFields>
  <dataFields count="1">
    <dataField name="Nombre de NOM" fld="1" subtotal="count" baseField="0" baseItem="0"/>
  </dataFields>
  <formats count="12">
    <format dxfId="108">
      <pivotArea outline="0" collapsedLevelsAreSubtotals="1" fieldPosition="0"/>
    </format>
    <format dxfId="107">
      <pivotArea dataOnly="0" labelOnly="1" outline="0" fieldPosition="0">
        <references count="1">
          <reference field="9" count="0"/>
        </references>
      </pivotArea>
    </format>
    <format dxfId="106">
      <pivotArea dataOnly="0" labelOnly="1" outline="0" axis="axisValues" fieldPosition="0"/>
    </format>
    <format dxfId="105">
      <pivotArea dataOnly="0" labelOnly="1" outline="0" axis="axisValues" fieldPosition="0"/>
    </format>
    <format dxfId="104">
      <pivotArea outline="0" collapsedLevelsAreSubtotals="1" fieldPosition="0"/>
    </format>
    <format dxfId="103">
      <pivotArea dataOnly="0" labelOnly="1" outline="0" fieldPosition="0">
        <references count="1">
          <reference field="9" count="0"/>
        </references>
      </pivotArea>
    </format>
    <format dxfId="102">
      <pivotArea dataOnly="0" labelOnly="1" outline="0" axis="axisValues" fieldPosition="0"/>
    </format>
    <format dxfId="101">
      <pivotArea dataOnly="0" labelOnly="1" outline="0" axis="axisValues" fieldPosition="0"/>
    </format>
    <format dxfId="100">
      <pivotArea outline="0" collapsedLevelsAreSubtotals="1" fieldPosition="0"/>
    </format>
    <format dxfId="99">
      <pivotArea dataOnly="0" labelOnly="1" outline="0" fieldPosition="0">
        <references count="1">
          <reference field="9" count="0"/>
        </references>
      </pivotArea>
    </format>
    <format dxfId="98">
      <pivotArea dataOnly="0" labelOnly="1" outline="0" axis="axisValues" fieldPosition="0"/>
    </format>
    <format dxfId="9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ffc.fr/licencie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3.bin"/><Relationship Id="rId4" Type="http://schemas.openxmlformats.org/officeDocument/2006/relationships/comments" Target="../comments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16.bin"/><Relationship Id="rId4"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17.bin"/><Relationship Id="rId4"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9.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20.bin"/><Relationship Id="rId4" Type="http://schemas.openxmlformats.org/officeDocument/2006/relationships/comments" Target="../comments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21.bin"/><Relationship Id="rId4" Type="http://schemas.openxmlformats.org/officeDocument/2006/relationships/comments" Target="../comments1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22.bin"/><Relationship Id="rId4" Type="http://schemas.openxmlformats.org/officeDocument/2006/relationships/comments" Target="../comments1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ivotTable" Target="../pivotTables/pivotTable5.xml"/><Relationship Id="rId2" Type="http://schemas.openxmlformats.org/officeDocument/2006/relationships/pivotTable" Target="../pivotTables/pivotTable4.xml"/><Relationship Id="rId1" Type="http://schemas.openxmlformats.org/officeDocument/2006/relationships/pivotTable" Target="../pivotTables/pivotTable3.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tabColor theme="6" tint="0.39997558519241921"/>
    <pageSetUpPr fitToPage="1"/>
  </sheetPr>
  <dimension ref="A1:M133"/>
  <sheetViews>
    <sheetView workbookViewId="0"/>
  </sheetViews>
  <sheetFormatPr baseColWidth="10" defaultColWidth="11.42578125" defaultRowHeight="15" x14ac:dyDescent="0.25"/>
  <cols>
    <col min="1" max="1" width="7.42578125" style="1" customWidth="1"/>
    <col min="2" max="2" width="7.42578125" style="1" bestFit="1" customWidth="1"/>
    <col min="3" max="3" width="24" style="2" bestFit="1" customWidth="1"/>
    <col min="4" max="4" width="12.85546875" style="2" bestFit="1" customWidth="1"/>
    <col min="5" max="5" width="5.85546875" style="1" bestFit="1" customWidth="1"/>
    <col min="6" max="6" width="18.28515625" style="1" bestFit="1" customWidth="1"/>
    <col min="7" max="7" width="12.7109375" style="1" customWidth="1"/>
    <col min="8" max="8" width="17.140625" style="1" bestFit="1" customWidth="1"/>
    <col min="9" max="9" width="17.42578125" style="55" customWidth="1"/>
    <col min="10" max="10" width="16" style="55" bestFit="1" customWidth="1"/>
    <col min="11" max="12" width="18" style="1" customWidth="1"/>
    <col min="13" max="13" width="18" style="2" bestFit="1" customWidth="1"/>
    <col min="14" max="254" width="11.42578125" style="1"/>
    <col min="255" max="255" width="8" style="1" bestFit="1" customWidth="1"/>
    <col min="256" max="256" width="24" style="1" bestFit="1" customWidth="1"/>
    <col min="257" max="257" width="12.85546875" style="1" bestFit="1" customWidth="1"/>
    <col min="258" max="258" width="4.42578125" style="1" bestFit="1" customWidth="1"/>
    <col min="259" max="259" width="11.42578125" style="1" bestFit="1" customWidth="1"/>
    <col min="260" max="260" width="15.42578125" style="1" bestFit="1" customWidth="1"/>
    <col min="261" max="261" width="18.7109375" style="1" bestFit="1" customWidth="1"/>
    <col min="262" max="510" width="11.42578125" style="1"/>
    <col min="511" max="511" width="8" style="1" bestFit="1" customWidth="1"/>
    <col min="512" max="512" width="24" style="1" bestFit="1" customWidth="1"/>
    <col min="513" max="513" width="12.85546875" style="1" bestFit="1" customWidth="1"/>
    <col min="514" max="514" width="4.42578125" style="1" bestFit="1" customWidth="1"/>
    <col min="515" max="515" width="11.42578125" style="1" bestFit="1" customWidth="1"/>
    <col min="516" max="516" width="15.42578125" style="1" bestFit="1" customWidth="1"/>
    <col min="517" max="517" width="18.7109375" style="1" bestFit="1" customWidth="1"/>
    <col min="518" max="766" width="11.42578125" style="1"/>
    <col min="767" max="767" width="8" style="1" bestFit="1" customWidth="1"/>
    <col min="768" max="768" width="24" style="1" bestFit="1" customWidth="1"/>
    <col min="769" max="769" width="12.85546875" style="1" bestFit="1" customWidth="1"/>
    <col min="770" max="770" width="4.42578125" style="1" bestFit="1" customWidth="1"/>
    <col min="771" max="771" width="11.42578125" style="1" bestFit="1" customWidth="1"/>
    <col min="772" max="772" width="15.42578125" style="1" bestFit="1" customWidth="1"/>
    <col min="773" max="773" width="18.7109375" style="1" bestFit="1" customWidth="1"/>
    <col min="774" max="1022" width="11.42578125" style="1"/>
    <col min="1023" max="1023" width="8" style="1" bestFit="1" customWidth="1"/>
    <col min="1024" max="1024" width="24" style="1" bestFit="1" customWidth="1"/>
    <col min="1025" max="1025" width="12.85546875" style="1" bestFit="1" customWidth="1"/>
    <col min="1026" max="1026" width="4.42578125" style="1" bestFit="1" customWidth="1"/>
    <col min="1027" max="1027" width="11.42578125" style="1" bestFit="1" customWidth="1"/>
    <col min="1028" max="1028" width="15.42578125" style="1" bestFit="1" customWidth="1"/>
    <col min="1029" max="1029" width="18.7109375" style="1" bestFit="1" customWidth="1"/>
    <col min="1030" max="1278" width="11.42578125" style="1"/>
    <col min="1279" max="1279" width="8" style="1" bestFit="1" customWidth="1"/>
    <col min="1280" max="1280" width="24" style="1" bestFit="1" customWidth="1"/>
    <col min="1281" max="1281" width="12.85546875" style="1" bestFit="1" customWidth="1"/>
    <col min="1282" max="1282" width="4.42578125" style="1" bestFit="1" customWidth="1"/>
    <col min="1283" max="1283" width="11.42578125" style="1" bestFit="1" customWidth="1"/>
    <col min="1284" max="1284" width="15.42578125" style="1" bestFit="1" customWidth="1"/>
    <col min="1285" max="1285" width="18.7109375" style="1" bestFit="1" customWidth="1"/>
    <col min="1286" max="1534" width="11.42578125" style="1"/>
    <col min="1535" max="1535" width="8" style="1" bestFit="1" customWidth="1"/>
    <col min="1536" max="1536" width="24" style="1" bestFit="1" customWidth="1"/>
    <col min="1537" max="1537" width="12.85546875" style="1" bestFit="1" customWidth="1"/>
    <col min="1538" max="1538" width="4.42578125" style="1" bestFit="1" customWidth="1"/>
    <col min="1539" max="1539" width="11.42578125" style="1" bestFit="1" customWidth="1"/>
    <col min="1540" max="1540" width="15.42578125" style="1" bestFit="1" customWidth="1"/>
    <col min="1541" max="1541" width="18.7109375" style="1" bestFit="1" customWidth="1"/>
    <col min="1542" max="1790" width="11.42578125" style="1"/>
    <col min="1791" max="1791" width="8" style="1" bestFit="1" customWidth="1"/>
    <col min="1792" max="1792" width="24" style="1" bestFit="1" customWidth="1"/>
    <col min="1793" max="1793" width="12.85546875" style="1" bestFit="1" customWidth="1"/>
    <col min="1794" max="1794" width="4.42578125" style="1" bestFit="1" customWidth="1"/>
    <col min="1795" max="1795" width="11.42578125" style="1" bestFit="1" customWidth="1"/>
    <col min="1796" max="1796" width="15.42578125" style="1" bestFit="1" customWidth="1"/>
    <col min="1797" max="1797" width="18.7109375" style="1" bestFit="1" customWidth="1"/>
    <col min="1798" max="2046" width="11.42578125" style="1"/>
    <col min="2047" max="2047" width="8" style="1" bestFit="1" customWidth="1"/>
    <col min="2048" max="2048" width="24" style="1" bestFit="1" customWidth="1"/>
    <col min="2049" max="2049" width="12.85546875" style="1" bestFit="1" customWidth="1"/>
    <col min="2050" max="2050" width="4.42578125" style="1" bestFit="1" customWidth="1"/>
    <col min="2051" max="2051" width="11.42578125" style="1" bestFit="1" customWidth="1"/>
    <col min="2052" max="2052" width="15.42578125" style="1" bestFit="1" customWidth="1"/>
    <col min="2053" max="2053" width="18.7109375" style="1" bestFit="1" customWidth="1"/>
    <col min="2054" max="2302" width="11.42578125" style="1"/>
    <col min="2303" max="2303" width="8" style="1" bestFit="1" customWidth="1"/>
    <col min="2304" max="2304" width="24" style="1" bestFit="1" customWidth="1"/>
    <col min="2305" max="2305" width="12.85546875" style="1" bestFit="1" customWidth="1"/>
    <col min="2306" max="2306" width="4.42578125" style="1" bestFit="1" customWidth="1"/>
    <col min="2307" max="2307" width="11.42578125" style="1" bestFit="1" customWidth="1"/>
    <col min="2308" max="2308" width="15.42578125" style="1" bestFit="1" customWidth="1"/>
    <col min="2309" max="2309" width="18.7109375" style="1" bestFit="1" customWidth="1"/>
    <col min="2310" max="2558" width="11.42578125" style="1"/>
    <col min="2559" max="2559" width="8" style="1" bestFit="1" customWidth="1"/>
    <col min="2560" max="2560" width="24" style="1" bestFit="1" customWidth="1"/>
    <col min="2561" max="2561" width="12.85546875" style="1" bestFit="1" customWidth="1"/>
    <col min="2562" max="2562" width="4.42578125" style="1" bestFit="1" customWidth="1"/>
    <col min="2563" max="2563" width="11.42578125" style="1" bestFit="1" customWidth="1"/>
    <col min="2564" max="2564" width="15.42578125" style="1" bestFit="1" customWidth="1"/>
    <col min="2565" max="2565" width="18.7109375" style="1" bestFit="1" customWidth="1"/>
    <col min="2566" max="2814" width="11.42578125" style="1"/>
    <col min="2815" max="2815" width="8" style="1" bestFit="1" customWidth="1"/>
    <col min="2816" max="2816" width="24" style="1" bestFit="1" customWidth="1"/>
    <col min="2817" max="2817" width="12.85546875" style="1" bestFit="1" customWidth="1"/>
    <col min="2818" max="2818" width="4.42578125" style="1" bestFit="1" customWidth="1"/>
    <col min="2819" max="2819" width="11.42578125" style="1" bestFit="1" customWidth="1"/>
    <col min="2820" max="2820" width="15.42578125" style="1" bestFit="1" customWidth="1"/>
    <col min="2821" max="2821" width="18.7109375" style="1" bestFit="1" customWidth="1"/>
    <col min="2822" max="3070" width="11.42578125" style="1"/>
    <col min="3071" max="3071" width="8" style="1" bestFit="1" customWidth="1"/>
    <col min="3072" max="3072" width="24" style="1" bestFit="1" customWidth="1"/>
    <col min="3073" max="3073" width="12.85546875" style="1" bestFit="1" customWidth="1"/>
    <col min="3074" max="3074" width="4.42578125" style="1" bestFit="1" customWidth="1"/>
    <col min="3075" max="3075" width="11.42578125" style="1" bestFit="1" customWidth="1"/>
    <col min="3076" max="3076" width="15.42578125" style="1" bestFit="1" customWidth="1"/>
    <col min="3077" max="3077" width="18.7109375" style="1" bestFit="1" customWidth="1"/>
    <col min="3078" max="3326" width="11.42578125" style="1"/>
    <col min="3327" max="3327" width="8" style="1" bestFit="1" customWidth="1"/>
    <col min="3328" max="3328" width="24" style="1" bestFit="1" customWidth="1"/>
    <col min="3329" max="3329" width="12.85546875" style="1" bestFit="1" customWidth="1"/>
    <col min="3330" max="3330" width="4.42578125" style="1" bestFit="1" customWidth="1"/>
    <col min="3331" max="3331" width="11.42578125" style="1" bestFit="1" customWidth="1"/>
    <col min="3332" max="3332" width="15.42578125" style="1" bestFit="1" customWidth="1"/>
    <col min="3333" max="3333" width="18.7109375" style="1" bestFit="1" customWidth="1"/>
    <col min="3334" max="3582" width="11.42578125" style="1"/>
    <col min="3583" max="3583" width="8" style="1" bestFit="1" customWidth="1"/>
    <col min="3584" max="3584" width="24" style="1" bestFit="1" customWidth="1"/>
    <col min="3585" max="3585" width="12.85546875" style="1" bestFit="1" customWidth="1"/>
    <col min="3586" max="3586" width="4.42578125" style="1" bestFit="1" customWidth="1"/>
    <col min="3587" max="3587" width="11.42578125" style="1" bestFit="1" customWidth="1"/>
    <col min="3588" max="3588" width="15.42578125" style="1" bestFit="1" customWidth="1"/>
    <col min="3589" max="3589" width="18.7109375" style="1" bestFit="1" customWidth="1"/>
    <col min="3590" max="3838" width="11.42578125" style="1"/>
    <col min="3839" max="3839" width="8" style="1" bestFit="1" customWidth="1"/>
    <col min="3840" max="3840" width="24" style="1" bestFit="1" customWidth="1"/>
    <col min="3841" max="3841" width="12.85546875" style="1" bestFit="1" customWidth="1"/>
    <col min="3842" max="3842" width="4.42578125" style="1" bestFit="1" customWidth="1"/>
    <col min="3843" max="3843" width="11.42578125" style="1" bestFit="1" customWidth="1"/>
    <col min="3844" max="3844" width="15.42578125" style="1" bestFit="1" customWidth="1"/>
    <col min="3845" max="3845" width="18.7109375" style="1" bestFit="1" customWidth="1"/>
    <col min="3846" max="4094" width="11.42578125" style="1"/>
    <col min="4095" max="4095" width="8" style="1" bestFit="1" customWidth="1"/>
    <col min="4096" max="4096" width="24" style="1" bestFit="1" customWidth="1"/>
    <col min="4097" max="4097" width="12.85546875" style="1" bestFit="1" customWidth="1"/>
    <col min="4098" max="4098" width="4.42578125" style="1" bestFit="1" customWidth="1"/>
    <col min="4099" max="4099" width="11.42578125" style="1" bestFit="1" customWidth="1"/>
    <col min="4100" max="4100" width="15.42578125" style="1" bestFit="1" customWidth="1"/>
    <col min="4101" max="4101" width="18.7109375" style="1" bestFit="1" customWidth="1"/>
    <col min="4102" max="4350" width="11.42578125" style="1"/>
    <col min="4351" max="4351" width="8" style="1" bestFit="1" customWidth="1"/>
    <col min="4352" max="4352" width="24" style="1" bestFit="1" customWidth="1"/>
    <col min="4353" max="4353" width="12.85546875" style="1" bestFit="1" customWidth="1"/>
    <col min="4354" max="4354" width="4.42578125" style="1" bestFit="1" customWidth="1"/>
    <col min="4355" max="4355" width="11.42578125" style="1" bestFit="1" customWidth="1"/>
    <col min="4356" max="4356" width="15.42578125" style="1" bestFit="1" customWidth="1"/>
    <col min="4357" max="4357" width="18.7109375" style="1" bestFit="1" customWidth="1"/>
    <col min="4358" max="4606" width="11.42578125" style="1"/>
    <col min="4607" max="4607" width="8" style="1" bestFit="1" customWidth="1"/>
    <col min="4608" max="4608" width="24" style="1" bestFit="1" customWidth="1"/>
    <col min="4609" max="4609" width="12.85546875" style="1" bestFit="1" customWidth="1"/>
    <col min="4610" max="4610" width="4.42578125" style="1" bestFit="1" customWidth="1"/>
    <col min="4611" max="4611" width="11.42578125" style="1" bestFit="1" customWidth="1"/>
    <col min="4612" max="4612" width="15.42578125" style="1" bestFit="1" customWidth="1"/>
    <col min="4613" max="4613" width="18.7109375" style="1" bestFit="1" customWidth="1"/>
    <col min="4614" max="4862" width="11.42578125" style="1"/>
    <col min="4863" max="4863" width="8" style="1" bestFit="1" customWidth="1"/>
    <col min="4864" max="4864" width="24" style="1" bestFit="1" customWidth="1"/>
    <col min="4865" max="4865" width="12.85546875" style="1" bestFit="1" customWidth="1"/>
    <col min="4866" max="4866" width="4.42578125" style="1" bestFit="1" customWidth="1"/>
    <col min="4867" max="4867" width="11.42578125" style="1" bestFit="1" customWidth="1"/>
    <col min="4868" max="4868" width="15.42578125" style="1" bestFit="1" customWidth="1"/>
    <col min="4869" max="4869" width="18.7109375" style="1" bestFit="1" customWidth="1"/>
    <col min="4870" max="5118" width="11.42578125" style="1"/>
    <col min="5119" max="5119" width="8" style="1" bestFit="1" customWidth="1"/>
    <col min="5120" max="5120" width="24" style="1" bestFit="1" customWidth="1"/>
    <col min="5121" max="5121" width="12.85546875" style="1" bestFit="1" customWidth="1"/>
    <col min="5122" max="5122" width="4.42578125" style="1" bestFit="1" customWidth="1"/>
    <col min="5123" max="5123" width="11.42578125" style="1" bestFit="1" customWidth="1"/>
    <col min="5124" max="5124" width="15.42578125" style="1" bestFit="1" customWidth="1"/>
    <col min="5125" max="5125" width="18.7109375" style="1" bestFit="1" customWidth="1"/>
    <col min="5126" max="5374" width="11.42578125" style="1"/>
    <col min="5375" max="5375" width="8" style="1" bestFit="1" customWidth="1"/>
    <col min="5376" max="5376" width="24" style="1" bestFit="1" customWidth="1"/>
    <col min="5377" max="5377" width="12.85546875" style="1" bestFit="1" customWidth="1"/>
    <col min="5378" max="5378" width="4.42578125" style="1" bestFit="1" customWidth="1"/>
    <col min="5379" max="5379" width="11.42578125" style="1" bestFit="1" customWidth="1"/>
    <col min="5380" max="5380" width="15.42578125" style="1" bestFit="1" customWidth="1"/>
    <col min="5381" max="5381" width="18.7109375" style="1" bestFit="1" customWidth="1"/>
    <col min="5382" max="5630" width="11.42578125" style="1"/>
    <col min="5631" max="5631" width="8" style="1" bestFit="1" customWidth="1"/>
    <col min="5632" max="5632" width="24" style="1" bestFit="1" customWidth="1"/>
    <col min="5633" max="5633" width="12.85546875" style="1" bestFit="1" customWidth="1"/>
    <col min="5634" max="5634" width="4.42578125" style="1" bestFit="1" customWidth="1"/>
    <col min="5635" max="5635" width="11.42578125" style="1" bestFit="1" customWidth="1"/>
    <col min="5636" max="5636" width="15.42578125" style="1" bestFit="1" customWidth="1"/>
    <col min="5637" max="5637" width="18.7109375" style="1" bestFit="1" customWidth="1"/>
    <col min="5638" max="5886" width="11.42578125" style="1"/>
    <col min="5887" max="5887" width="8" style="1" bestFit="1" customWidth="1"/>
    <col min="5888" max="5888" width="24" style="1" bestFit="1" customWidth="1"/>
    <col min="5889" max="5889" width="12.85546875" style="1" bestFit="1" customWidth="1"/>
    <col min="5890" max="5890" width="4.42578125" style="1" bestFit="1" customWidth="1"/>
    <col min="5891" max="5891" width="11.42578125" style="1" bestFit="1" customWidth="1"/>
    <col min="5892" max="5892" width="15.42578125" style="1" bestFit="1" customWidth="1"/>
    <col min="5893" max="5893" width="18.7109375" style="1" bestFit="1" customWidth="1"/>
    <col min="5894" max="6142" width="11.42578125" style="1"/>
    <col min="6143" max="6143" width="8" style="1" bestFit="1" customWidth="1"/>
    <col min="6144" max="6144" width="24" style="1" bestFit="1" customWidth="1"/>
    <col min="6145" max="6145" width="12.85546875" style="1" bestFit="1" customWidth="1"/>
    <col min="6146" max="6146" width="4.42578125" style="1" bestFit="1" customWidth="1"/>
    <col min="6147" max="6147" width="11.42578125" style="1" bestFit="1" customWidth="1"/>
    <col min="6148" max="6148" width="15.42578125" style="1" bestFit="1" customWidth="1"/>
    <col min="6149" max="6149" width="18.7109375" style="1" bestFit="1" customWidth="1"/>
    <col min="6150" max="6398" width="11.42578125" style="1"/>
    <col min="6399" max="6399" width="8" style="1" bestFit="1" customWidth="1"/>
    <col min="6400" max="6400" width="24" style="1" bestFit="1" customWidth="1"/>
    <col min="6401" max="6401" width="12.85546875" style="1" bestFit="1" customWidth="1"/>
    <col min="6402" max="6402" width="4.42578125" style="1" bestFit="1" customWidth="1"/>
    <col min="6403" max="6403" width="11.42578125" style="1" bestFit="1" customWidth="1"/>
    <col min="6404" max="6404" width="15.42578125" style="1" bestFit="1" customWidth="1"/>
    <col min="6405" max="6405" width="18.7109375" style="1" bestFit="1" customWidth="1"/>
    <col min="6406" max="6654" width="11.42578125" style="1"/>
    <col min="6655" max="6655" width="8" style="1" bestFit="1" customWidth="1"/>
    <col min="6656" max="6656" width="24" style="1" bestFit="1" customWidth="1"/>
    <col min="6657" max="6657" width="12.85546875" style="1" bestFit="1" customWidth="1"/>
    <col min="6658" max="6658" width="4.42578125" style="1" bestFit="1" customWidth="1"/>
    <col min="6659" max="6659" width="11.42578125" style="1" bestFit="1" customWidth="1"/>
    <col min="6660" max="6660" width="15.42578125" style="1" bestFit="1" customWidth="1"/>
    <col min="6661" max="6661" width="18.7109375" style="1" bestFit="1" customWidth="1"/>
    <col min="6662" max="6910" width="11.42578125" style="1"/>
    <col min="6911" max="6911" width="8" style="1" bestFit="1" customWidth="1"/>
    <col min="6912" max="6912" width="24" style="1" bestFit="1" customWidth="1"/>
    <col min="6913" max="6913" width="12.85546875" style="1" bestFit="1" customWidth="1"/>
    <col min="6914" max="6914" width="4.42578125" style="1" bestFit="1" customWidth="1"/>
    <col min="6915" max="6915" width="11.42578125" style="1" bestFit="1" customWidth="1"/>
    <col min="6916" max="6916" width="15.42578125" style="1" bestFit="1" customWidth="1"/>
    <col min="6917" max="6917" width="18.7109375" style="1" bestFit="1" customWidth="1"/>
    <col min="6918" max="7166" width="11.42578125" style="1"/>
    <col min="7167" max="7167" width="8" style="1" bestFit="1" customWidth="1"/>
    <col min="7168" max="7168" width="24" style="1" bestFit="1" customWidth="1"/>
    <col min="7169" max="7169" width="12.85546875" style="1" bestFit="1" customWidth="1"/>
    <col min="7170" max="7170" width="4.42578125" style="1" bestFit="1" customWidth="1"/>
    <col min="7171" max="7171" width="11.42578125" style="1" bestFit="1" customWidth="1"/>
    <col min="7172" max="7172" width="15.42578125" style="1" bestFit="1" customWidth="1"/>
    <col min="7173" max="7173" width="18.7109375" style="1" bestFit="1" customWidth="1"/>
    <col min="7174" max="7422" width="11.42578125" style="1"/>
    <col min="7423" max="7423" width="8" style="1" bestFit="1" customWidth="1"/>
    <col min="7424" max="7424" width="24" style="1" bestFit="1" customWidth="1"/>
    <col min="7425" max="7425" width="12.85546875" style="1" bestFit="1" customWidth="1"/>
    <col min="7426" max="7426" width="4.42578125" style="1" bestFit="1" customWidth="1"/>
    <col min="7427" max="7427" width="11.42578125" style="1" bestFit="1" customWidth="1"/>
    <col min="7428" max="7428" width="15.42578125" style="1" bestFit="1" customWidth="1"/>
    <col min="7429" max="7429" width="18.7109375" style="1" bestFit="1" customWidth="1"/>
    <col min="7430" max="7678" width="11.42578125" style="1"/>
    <col min="7679" max="7679" width="8" style="1" bestFit="1" customWidth="1"/>
    <col min="7680" max="7680" width="24" style="1" bestFit="1" customWidth="1"/>
    <col min="7681" max="7681" width="12.85546875" style="1" bestFit="1" customWidth="1"/>
    <col min="7682" max="7682" width="4.42578125" style="1" bestFit="1" customWidth="1"/>
    <col min="7683" max="7683" width="11.42578125" style="1" bestFit="1" customWidth="1"/>
    <col min="7684" max="7684" width="15.42578125" style="1" bestFit="1" customWidth="1"/>
    <col min="7685" max="7685" width="18.7109375" style="1" bestFit="1" customWidth="1"/>
    <col min="7686" max="7934" width="11.42578125" style="1"/>
    <col min="7935" max="7935" width="8" style="1" bestFit="1" customWidth="1"/>
    <col min="7936" max="7936" width="24" style="1" bestFit="1" customWidth="1"/>
    <col min="7937" max="7937" width="12.85546875" style="1" bestFit="1" customWidth="1"/>
    <col min="7938" max="7938" width="4.42578125" style="1" bestFit="1" customWidth="1"/>
    <col min="7939" max="7939" width="11.42578125" style="1" bestFit="1" customWidth="1"/>
    <col min="7940" max="7940" width="15.42578125" style="1" bestFit="1" customWidth="1"/>
    <col min="7941" max="7941" width="18.7109375" style="1" bestFit="1" customWidth="1"/>
    <col min="7942" max="8190" width="11.42578125" style="1"/>
    <col min="8191" max="8191" width="8" style="1" bestFit="1" customWidth="1"/>
    <col min="8192" max="8192" width="24" style="1" bestFit="1" customWidth="1"/>
    <col min="8193" max="8193" width="12.85546875" style="1" bestFit="1" customWidth="1"/>
    <col min="8194" max="8194" width="4.42578125" style="1" bestFit="1" customWidth="1"/>
    <col min="8195" max="8195" width="11.42578125" style="1" bestFit="1" customWidth="1"/>
    <col min="8196" max="8196" width="15.42578125" style="1" bestFit="1" customWidth="1"/>
    <col min="8197" max="8197" width="18.7109375" style="1" bestFit="1" customWidth="1"/>
    <col min="8198" max="8446" width="11.42578125" style="1"/>
    <col min="8447" max="8447" width="8" style="1" bestFit="1" customWidth="1"/>
    <col min="8448" max="8448" width="24" style="1" bestFit="1" customWidth="1"/>
    <col min="8449" max="8449" width="12.85546875" style="1" bestFit="1" customWidth="1"/>
    <col min="8450" max="8450" width="4.42578125" style="1" bestFit="1" customWidth="1"/>
    <col min="8451" max="8451" width="11.42578125" style="1" bestFit="1" customWidth="1"/>
    <col min="8452" max="8452" width="15.42578125" style="1" bestFit="1" customWidth="1"/>
    <col min="8453" max="8453" width="18.7109375" style="1" bestFit="1" customWidth="1"/>
    <col min="8454" max="8702" width="11.42578125" style="1"/>
    <col min="8703" max="8703" width="8" style="1" bestFit="1" customWidth="1"/>
    <col min="8704" max="8704" width="24" style="1" bestFit="1" customWidth="1"/>
    <col min="8705" max="8705" width="12.85546875" style="1" bestFit="1" customWidth="1"/>
    <col min="8706" max="8706" width="4.42578125" style="1" bestFit="1" customWidth="1"/>
    <col min="8707" max="8707" width="11.42578125" style="1" bestFit="1" customWidth="1"/>
    <col min="8708" max="8708" width="15.42578125" style="1" bestFit="1" customWidth="1"/>
    <col min="8709" max="8709" width="18.7109375" style="1" bestFit="1" customWidth="1"/>
    <col min="8710" max="8958" width="11.42578125" style="1"/>
    <col min="8959" max="8959" width="8" style="1" bestFit="1" customWidth="1"/>
    <col min="8960" max="8960" width="24" style="1" bestFit="1" customWidth="1"/>
    <col min="8961" max="8961" width="12.85546875" style="1" bestFit="1" customWidth="1"/>
    <col min="8962" max="8962" width="4.42578125" style="1" bestFit="1" customWidth="1"/>
    <col min="8963" max="8963" width="11.42578125" style="1" bestFit="1" customWidth="1"/>
    <col min="8964" max="8964" width="15.42578125" style="1" bestFit="1" customWidth="1"/>
    <col min="8965" max="8965" width="18.7109375" style="1" bestFit="1" customWidth="1"/>
    <col min="8966" max="9214" width="11.42578125" style="1"/>
    <col min="9215" max="9215" width="8" style="1" bestFit="1" customWidth="1"/>
    <col min="9216" max="9216" width="24" style="1" bestFit="1" customWidth="1"/>
    <col min="9217" max="9217" width="12.85546875" style="1" bestFit="1" customWidth="1"/>
    <col min="9218" max="9218" width="4.42578125" style="1" bestFit="1" customWidth="1"/>
    <col min="9219" max="9219" width="11.42578125" style="1" bestFit="1" customWidth="1"/>
    <col min="9220" max="9220" width="15.42578125" style="1" bestFit="1" customWidth="1"/>
    <col min="9221" max="9221" width="18.7109375" style="1" bestFit="1" customWidth="1"/>
    <col min="9222" max="9470" width="11.42578125" style="1"/>
    <col min="9471" max="9471" width="8" style="1" bestFit="1" customWidth="1"/>
    <col min="9472" max="9472" width="24" style="1" bestFit="1" customWidth="1"/>
    <col min="9473" max="9473" width="12.85546875" style="1" bestFit="1" customWidth="1"/>
    <col min="9474" max="9474" width="4.42578125" style="1" bestFit="1" customWidth="1"/>
    <col min="9475" max="9475" width="11.42578125" style="1" bestFit="1" customWidth="1"/>
    <col min="9476" max="9476" width="15.42578125" style="1" bestFit="1" customWidth="1"/>
    <col min="9477" max="9477" width="18.7109375" style="1" bestFit="1" customWidth="1"/>
    <col min="9478" max="9726" width="11.42578125" style="1"/>
    <col min="9727" max="9727" width="8" style="1" bestFit="1" customWidth="1"/>
    <col min="9728" max="9728" width="24" style="1" bestFit="1" customWidth="1"/>
    <col min="9729" max="9729" width="12.85546875" style="1" bestFit="1" customWidth="1"/>
    <col min="9730" max="9730" width="4.42578125" style="1" bestFit="1" customWidth="1"/>
    <col min="9731" max="9731" width="11.42578125" style="1" bestFit="1" customWidth="1"/>
    <col min="9732" max="9732" width="15.42578125" style="1" bestFit="1" customWidth="1"/>
    <col min="9733" max="9733" width="18.7109375" style="1" bestFit="1" customWidth="1"/>
    <col min="9734" max="9982" width="11.42578125" style="1"/>
    <col min="9983" max="9983" width="8" style="1" bestFit="1" customWidth="1"/>
    <col min="9984" max="9984" width="24" style="1" bestFit="1" customWidth="1"/>
    <col min="9985" max="9985" width="12.85546875" style="1" bestFit="1" customWidth="1"/>
    <col min="9986" max="9986" width="4.42578125" style="1" bestFit="1" customWidth="1"/>
    <col min="9987" max="9987" width="11.42578125" style="1" bestFit="1" customWidth="1"/>
    <col min="9988" max="9988" width="15.42578125" style="1" bestFit="1" customWidth="1"/>
    <col min="9989" max="9989" width="18.7109375" style="1" bestFit="1" customWidth="1"/>
    <col min="9990" max="10238" width="11.42578125" style="1"/>
    <col min="10239" max="10239" width="8" style="1" bestFit="1" customWidth="1"/>
    <col min="10240" max="10240" width="24" style="1" bestFit="1" customWidth="1"/>
    <col min="10241" max="10241" width="12.85546875" style="1" bestFit="1" customWidth="1"/>
    <col min="10242" max="10242" width="4.42578125" style="1" bestFit="1" customWidth="1"/>
    <col min="10243" max="10243" width="11.42578125" style="1" bestFit="1" customWidth="1"/>
    <col min="10244" max="10244" width="15.42578125" style="1" bestFit="1" customWidth="1"/>
    <col min="10245" max="10245" width="18.7109375" style="1" bestFit="1" customWidth="1"/>
    <col min="10246" max="10494" width="11.42578125" style="1"/>
    <col min="10495" max="10495" width="8" style="1" bestFit="1" customWidth="1"/>
    <col min="10496" max="10496" width="24" style="1" bestFit="1" customWidth="1"/>
    <col min="10497" max="10497" width="12.85546875" style="1" bestFit="1" customWidth="1"/>
    <col min="10498" max="10498" width="4.42578125" style="1" bestFit="1" customWidth="1"/>
    <col min="10499" max="10499" width="11.42578125" style="1" bestFit="1" customWidth="1"/>
    <col min="10500" max="10500" width="15.42578125" style="1" bestFit="1" customWidth="1"/>
    <col min="10501" max="10501" width="18.7109375" style="1" bestFit="1" customWidth="1"/>
    <col min="10502" max="10750" width="11.42578125" style="1"/>
    <col min="10751" max="10751" width="8" style="1" bestFit="1" customWidth="1"/>
    <col min="10752" max="10752" width="24" style="1" bestFit="1" customWidth="1"/>
    <col min="10753" max="10753" width="12.85546875" style="1" bestFit="1" customWidth="1"/>
    <col min="10754" max="10754" width="4.42578125" style="1" bestFit="1" customWidth="1"/>
    <col min="10755" max="10755" width="11.42578125" style="1" bestFit="1" customWidth="1"/>
    <col min="10756" max="10756" width="15.42578125" style="1" bestFit="1" customWidth="1"/>
    <col min="10757" max="10757" width="18.7109375" style="1" bestFit="1" customWidth="1"/>
    <col min="10758" max="11006" width="11.42578125" style="1"/>
    <col min="11007" max="11007" width="8" style="1" bestFit="1" customWidth="1"/>
    <col min="11008" max="11008" width="24" style="1" bestFit="1" customWidth="1"/>
    <col min="11009" max="11009" width="12.85546875" style="1" bestFit="1" customWidth="1"/>
    <col min="11010" max="11010" width="4.42578125" style="1" bestFit="1" customWidth="1"/>
    <col min="11011" max="11011" width="11.42578125" style="1" bestFit="1" customWidth="1"/>
    <col min="11012" max="11012" width="15.42578125" style="1" bestFit="1" customWidth="1"/>
    <col min="11013" max="11013" width="18.7109375" style="1" bestFit="1" customWidth="1"/>
    <col min="11014" max="11262" width="11.42578125" style="1"/>
    <col min="11263" max="11263" width="8" style="1" bestFit="1" customWidth="1"/>
    <col min="11264" max="11264" width="24" style="1" bestFit="1" customWidth="1"/>
    <col min="11265" max="11265" width="12.85546875" style="1" bestFit="1" customWidth="1"/>
    <col min="11266" max="11266" width="4.42578125" style="1" bestFit="1" customWidth="1"/>
    <col min="11267" max="11267" width="11.42578125" style="1" bestFit="1" customWidth="1"/>
    <col min="11268" max="11268" width="15.42578125" style="1" bestFit="1" customWidth="1"/>
    <col min="11269" max="11269" width="18.7109375" style="1" bestFit="1" customWidth="1"/>
    <col min="11270" max="11518" width="11.42578125" style="1"/>
    <col min="11519" max="11519" width="8" style="1" bestFit="1" customWidth="1"/>
    <col min="11520" max="11520" width="24" style="1" bestFit="1" customWidth="1"/>
    <col min="11521" max="11521" width="12.85546875" style="1" bestFit="1" customWidth="1"/>
    <col min="11522" max="11522" width="4.42578125" style="1" bestFit="1" customWidth="1"/>
    <col min="11523" max="11523" width="11.42578125" style="1" bestFit="1" customWidth="1"/>
    <col min="11524" max="11524" width="15.42578125" style="1" bestFit="1" customWidth="1"/>
    <col min="11525" max="11525" width="18.7109375" style="1" bestFit="1" customWidth="1"/>
    <col min="11526" max="11774" width="11.42578125" style="1"/>
    <col min="11775" max="11775" width="8" style="1" bestFit="1" customWidth="1"/>
    <col min="11776" max="11776" width="24" style="1" bestFit="1" customWidth="1"/>
    <col min="11777" max="11777" width="12.85546875" style="1" bestFit="1" customWidth="1"/>
    <col min="11778" max="11778" width="4.42578125" style="1" bestFit="1" customWidth="1"/>
    <col min="11779" max="11779" width="11.42578125" style="1" bestFit="1" customWidth="1"/>
    <col min="11780" max="11780" width="15.42578125" style="1" bestFit="1" customWidth="1"/>
    <col min="11781" max="11781" width="18.7109375" style="1" bestFit="1" customWidth="1"/>
    <col min="11782" max="12030" width="11.42578125" style="1"/>
    <col min="12031" max="12031" width="8" style="1" bestFit="1" customWidth="1"/>
    <col min="12032" max="12032" width="24" style="1" bestFit="1" customWidth="1"/>
    <col min="12033" max="12033" width="12.85546875" style="1" bestFit="1" customWidth="1"/>
    <col min="12034" max="12034" width="4.42578125" style="1" bestFit="1" customWidth="1"/>
    <col min="12035" max="12035" width="11.42578125" style="1" bestFit="1" customWidth="1"/>
    <col min="12036" max="12036" width="15.42578125" style="1" bestFit="1" customWidth="1"/>
    <col min="12037" max="12037" width="18.7109375" style="1" bestFit="1" customWidth="1"/>
    <col min="12038" max="12286" width="11.42578125" style="1"/>
    <col min="12287" max="12287" width="8" style="1" bestFit="1" customWidth="1"/>
    <col min="12288" max="12288" width="24" style="1" bestFit="1" customWidth="1"/>
    <col min="12289" max="12289" width="12.85546875" style="1" bestFit="1" customWidth="1"/>
    <col min="12290" max="12290" width="4.42578125" style="1" bestFit="1" customWidth="1"/>
    <col min="12291" max="12291" width="11.42578125" style="1" bestFit="1" customWidth="1"/>
    <col min="12292" max="12292" width="15.42578125" style="1" bestFit="1" customWidth="1"/>
    <col min="12293" max="12293" width="18.7109375" style="1" bestFit="1" customWidth="1"/>
    <col min="12294" max="12542" width="11.42578125" style="1"/>
    <col min="12543" max="12543" width="8" style="1" bestFit="1" customWidth="1"/>
    <col min="12544" max="12544" width="24" style="1" bestFit="1" customWidth="1"/>
    <col min="12545" max="12545" width="12.85546875" style="1" bestFit="1" customWidth="1"/>
    <col min="12546" max="12546" width="4.42578125" style="1" bestFit="1" customWidth="1"/>
    <col min="12547" max="12547" width="11.42578125" style="1" bestFit="1" customWidth="1"/>
    <col min="12548" max="12548" width="15.42578125" style="1" bestFit="1" customWidth="1"/>
    <col min="12549" max="12549" width="18.7109375" style="1" bestFit="1" customWidth="1"/>
    <col min="12550" max="12798" width="11.42578125" style="1"/>
    <col min="12799" max="12799" width="8" style="1" bestFit="1" customWidth="1"/>
    <col min="12800" max="12800" width="24" style="1" bestFit="1" customWidth="1"/>
    <col min="12801" max="12801" width="12.85546875" style="1" bestFit="1" customWidth="1"/>
    <col min="12802" max="12802" width="4.42578125" style="1" bestFit="1" customWidth="1"/>
    <col min="12803" max="12803" width="11.42578125" style="1" bestFit="1" customWidth="1"/>
    <col min="12804" max="12804" width="15.42578125" style="1" bestFit="1" customWidth="1"/>
    <col min="12805" max="12805" width="18.7109375" style="1" bestFit="1" customWidth="1"/>
    <col min="12806" max="13054" width="11.42578125" style="1"/>
    <col min="13055" max="13055" width="8" style="1" bestFit="1" customWidth="1"/>
    <col min="13056" max="13056" width="24" style="1" bestFit="1" customWidth="1"/>
    <col min="13057" max="13057" width="12.85546875" style="1" bestFit="1" customWidth="1"/>
    <col min="13058" max="13058" width="4.42578125" style="1" bestFit="1" customWidth="1"/>
    <col min="13059" max="13059" width="11.42578125" style="1" bestFit="1" customWidth="1"/>
    <col min="13060" max="13060" width="15.42578125" style="1" bestFit="1" customWidth="1"/>
    <col min="13061" max="13061" width="18.7109375" style="1" bestFit="1" customWidth="1"/>
    <col min="13062" max="13310" width="11.42578125" style="1"/>
    <col min="13311" max="13311" width="8" style="1" bestFit="1" customWidth="1"/>
    <col min="13312" max="13312" width="24" style="1" bestFit="1" customWidth="1"/>
    <col min="13313" max="13313" width="12.85546875" style="1" bestFit="1" customWidth="1"/>
    <col min="13314" max="13314" width="4.42578125" style="1" bestFit="1" customWidth="1"/>
    <col min="13315" max="13315" width="11.42578125" style="1" bestFit="1" customWidth="1"/>
    <col min="13316" max="13316" width="15.42578125" style="1" bestFit="1" customWidth="1"/>
    <col min="13317" max="13317" width="18.7109375" style="1" bestFit="1" customWidth="1"/>
    <col min="13318" max="13566" width="11.42578125" style="1"/>
    <col min="13567" max="13567" width="8" style="1" bestFit="1" customWidth="1"/>
    <col min="13568" max="13568" width="24" style="1" bestFit="1" customWidth="1"/>
    <col min="13569" max="13569" width="12.85546875" style="1" bestFit="1" customWidth="1"/>
    <col min="13570" max="13570" width="4.42578125" style="1" bestFit="1" customWidth="1"/>
    <col min="13571" max="13571" width="11.42578125" style="1" bestFit="1" customWidth="1"/>
    <col min="13572" max="13572" width="15.42578125" style="1" bestFit="1" customWidth="1"/>
    <col min="13573" max="13573" width="18.7109375" style="1" bestFit="1" customWidth="1"/>
    <col min="13574" max="13822" width="11.42578125" style="1"/>
    <col min="13823" max="13823" width="8" style="1" bestFit="1" customWidth="1"/>
    <col min="13824" max="13824" width="24" style="1" bestFit="1" customWidth="1"/>
    <col min="13825" max="13825" width="12.85546875" style="1" bestFit="1" customWidth="1"/>
    <col min="13826" max="13826" width="4.42578125" style="1" bestFit="1" customWidth="1"/>
    <col min="13827" max="13827" width="11.42578125" style="1" bestFit="1" customWidth="1"/>
    <col min="13828" max="13828" width="15.42578125" style="1" bestFit="1" customWidth="1"/>
    <col min="13829" max="13829" width="18.7109375" style="1" bestFit="1" customWidth="1"/>
    <col min="13830" max="14078" width="11.42578125" style="1"/>
    <col min="14079" max="14079" width="8" style="1" bestFit="1" customWidth="1"/>
    <col min="14080" max="14080" width="24" style="1" bestFit="1" customWidth="1"/>
    <col min="14081" max="14081" width="12.85546875" style="1" bestFit="1" customWidth="1"/>
    <col min="14082" max="14082" width="4.42578125" style="1" bestFit="1" customWidth="1"/>
    <col min="14083" max="14083" width="11.42578125" style="1" bestFit="1" customWidth="1"/>
    <col min="14084" max="14084" width="15.42578125" style="1" bestFit="1" customWidth="1"/>
    <col min="14085" max="14085" width="18.7109375" style="1" bestFit="1" customWidth="1"/>
    <col min="14086" max="14334" width="11.42578125" style="1"/>
    <col min="14335" max="14335" width="8" style="1" bestFit="1" customWidth="1"/>
    <col min="14336" max="14336" width="24" style="1" bestFit="1" customWidth="1"/>
    <col min="14337" max="14337" width="12.85546875" style="1" bestFit="1" customWidth="1"/>
    <col min="14338" max="14338" width="4.42578125" style="1" bestFit="1" customWidth="1"/>
    <col min="14339" max="14339" width="11.42578125" style="1" bestFit="1" customWidth="1"/>
    <col min="14340" max="14340" width="15.42578125" style="1" bestFit="1" customWidth="1"/>
    <col min="14341" max="14341" width="18.7109375" style="1" bestFit="1" customWidth="1"/>
    <col min="14342" max="14590" width="11.42578125" style="1"/>
    <col min="14591" max="14591" width="8" style="1" bestFit="1" customWidth="1"/>
    <col min="14592" max="14592" width="24" style="1" bestFit="1" customWidth="1"/>
    <col min="14593" max="14593" width="12.85546875" style="1" bestFit="1" customWidth="1"/>
    <col min="14594" max="14594" width="4.42578125" style="1" bestFit="1" customWidth="1"/>
    <col min="14595" max="14595" width="11.42578125" style="1" bestFit="1" customWidth="1"/>
    <col min="14596" max="14596" width="15.42578125" style="1" bestFit="1" customWidth="1"/>
    <col min="14597" max="14597" width="18.7109375" style="1" bestFit="1" customWidth="1"/>
    <col min="14598" max="14846" width="11.42578125" style="1"/>
    <col min="14847" max="14847" width="8" style="1" bestFit="1" customWidth="1"/>
    <col min="14848" max="14848" width="24" style="1" bestFit="1" customWidth="1"/>
    <col min="14849" max="14849" width="12.85546875" style="1" bestFit="1" customWidth="1"/>
    <col min="14850" max="14850" width="4.42578125" style="1" bestFit="1" customWidth="1"/>
    <col min="14851" max="14851" width="11.42578125" style="1" bestFit="1" customWidth="1"/>
    <col min="14852" max="14852" width="15.42578125" style="1" bestFit="1" customWidth="1"/>
    <col min="14853" max="14853" width="18.7109375" style="1" bestFit="1" customWidth="1"/>
    <col min="14854" max="15102" width="11.42578125" style="1"/>
    <col min="15103" max="15103" width="8" style="1" bestFit="1" customWidth="1"/>
    <col min="15104" max="15104" width="24" style="1" bestFit="1" customWidth="1"/>
    <col min="15105" max="15105" width="12.85546875" style="1" bestFit="1" customWidth="1"/>
    <col min="15106" max="15106" width="4.42578125" style="1" bestFit="1" customWidth="1"/>
    <col min="15107" max="15107" width="11.42578125" style="1" bestFit="1" customWidth="1"/>
    <col min="15108" max="15108" width="15.42578125" style="1" bestFit="1" customWidth="1"/>
    <col min="15109" max="15109" width="18.7109375" style="1" bestFit="1" customWidth="1"/>
    <col min="15110" max="15358" width="11.42578125" style="1"/>
    <col min="15359" max="15359" width="8" style="1" bestFit="1" customWidth="1"/>
    <col min="15360" max="15360" width="24" style="1" bestFit="1" customWidth="1"/>
    <col min="15361" max="15361" width="12.85546875" style="1" bestFit="1" customWidth="1"/>
    <col min="15362" max="15362" width="4.42578125" style="1" bestFit="1" customWidth="1"/>
    <col min="15363" max="15363" width="11.42578125" style="1" bestFit="1" customWidth="1"/>
    <col min="15364" max="15364" width="15.42578125" style="1" bestFit="1" customWidth="1"/>
    <col min="15365" max="15365" width="18.7109375" style="1" bestFit="1" customWidth="1"/>
    <col min="15366" max="15614" width="11.42578125" style="1"/>
    <col min="15615" max="15615" width="8" style="1" bestFit="1" customWidth="1"/>
    <col min="15616" max="15616" width="24" style="1" bestFit="1" customWidth="1"/>
    <col min="15617" max="15617" width="12.85546875" style="1" bestFit="1" customWidth="1"/>
    <col min="15618" max="15618" width="4.42578125" style="1" bestFit="1" customWidth="1"/>
    <col min="15619" max="15619" width="11.42578125" style="1" bestFit="1" customWidth="1"/>
    <col min="15620" max="15620" width="15.42578125" style="1" bestFit="1" customWidth="1"/>
    <col min="15621" max="15621" width="18.7109375" style="1" bestFit="1" customWidth="1"/>
    <col min="15622" max="15870" width="11.42578125" style="1"/>
    <col min="15871" max="15871" width="8" style="1" bestFit="1" customWidth="1"/>
    <col min="15872" max="15872" width="24" style="1" bestFit="1" customWidth="1"/>
    <col min="15873" max="15873" width="12.85546875" style="1" bestFit="1" customWidth="1"/>
    <col min="15874" max="15874" width="4.42578125" style="1" bestFit="1" customWidth="1"/>
    <col min="15875" max="15875" width="11.42578125" style="1" bestFit="1" customWidth="1"/>
    <col min="15876" max="15876" width="15.42578125" style="1" bestFit="1" customWidth="1"/>
    <col min="15877" max="15877" width="18.7109375" style="1" bestFit="1" customWidth="1"/>
    <col min="15878" max="16126" width="11.42578125" style="1"/>
    <col min="16127" max="16127" width="8" style="1" bestFit="1" customWidth="1"/>
    <col min="16128" max="16128" width="24" style="1" bestFit="1" customWidth="1"/>
    <col min="16129" max="16129" width="12.85546875" style="1" bestFit="1" customWidth="1"/>
    <col min="16130" max="16130" width="4.42578125" style="1" bestFit="1" customWidth="1"/>
    <col min="16131" max="16131" width="11.42578125" style="1" bestFit="1" customWidth="1"/>
    <col min="16132" max="16132" width="15.42578125" style="1" bestFit="1" customWidth="1"/>
    <col min="16133" max="16133" width="18.7109375" style="1" bestFit="1" customWidth="1"/>
    <col min="16134" max="16384" width="11.42578125" style="1"/>
  </cols>
  <sheetData>
    <row r="1" spans="1:13" customFormat="1" ht="31.5" x14ac:dyDescent="0.5">
      <c r="C1" s="41"/>
      <c r="D1" s="42"/>
      <c r="E1" s="3"/>
      <c r="F1" s="3"/>
      <c r="G1" s="3"/>
      <c r="H1" s="3"/>
      <c r="I1" s="69" t="s">
        <v>53</v>
      </c>
      <c r="M1" s="70"/>
    </row>
    <row r="2" spans="1:13" customFormat="1" ht="33.75" x14ac:dyDescent="0.25">
      <c r="C2" s="256" t="s">
        <v>4</v>
      </c>
      <c r="D2" s="257"/>
      <c r="E2" s="258" t="s">
        <v>109</v>
      </c>
      <c r="F2" s="258"/>
      <c r="G2" s="258"/>
      <c r="H2" s="258"/>
      <c r="M2" s="70"/>
    </row>
    <row r="3" spans="1:13" customFormat="1" ht="34.5" thickBot="1" x14ac:dyDescent="0.3">
      <c r="C3" s="101"/>
      <c r="D3" s="102"/>
      <c r="E3" s="103"/>
      <c r="F3" s="103"/>
      <c r="G3" s="67"/>
      <c r="H3" s="103"/>
      <c r="M3" s="70"/>
    </row>
    <row r="4" spans="1:13" ht="16.5" thickBot="1" x14ac:dyDescent="0.3">
      <c r="A4" s="61" t="s">
        <v>52</v>
      </c>
      <c r="B4" s="61" t="s">
        <v>57</v>
      </c>
      <c r="C4" s="61" t="s">
        <v>0</v>
      </c>
      <c r="D4" s="61" t="s">
        <v>5</v>
      </c>
      <c r="E4" s="61" t="s">
        <v>2</v>
      </c>
      <c r="F4" s="61" t="s">
        <v>6</v>
      </c>
      <c r="G4" s="61" t="s">
        <v>7</v>
      </c>
      <c r="H4" s="61" t="s">
        <v>63</v>
      </c>
      <c r="I4" s="61" t="s">
        <v>1</v>
      </c>
      <c r="J4" s="62" t="s">
        <v>46</v>
      </c>
      <c r="K4" s="63" t="s">
        <v>54</v>
      </c>
      <c r="L4" s="62" t="s">
        <v>92</v>
      </c>
      <c r="M4" s="62" t="s">
        <v>11</v>
      </c>
    </row>
    <row r="5" spans="1:13" ht="15.75" x14ac:dyDescent="0.25">
      <c r="A5" s="86"/>
      <c r="B5" s="71"/>
      <c r="C5" s="72"/>
      <c r="D5" s="72"/>
      <c r="E5" s="40"/>
      <c r="F5" s="73"/>
      <c r="G5" s="67"/>
      <c r="H5" s="87"/>
      <c r="I5" s="74"/>
      <c r="J5" s="88"/>
      <c r="K5" s="85"/>
      <c r="L5" s="138"/>
      <c r="M5" s="89"/>
    </row>
    <row r="6" spans="1:13" ht="15.75" x14ac:dyDescent="0.25">
      <c r="A6" s="86"/>
      <c r="B6" s="71"/>
      <c r="C6" s="72"/>
      <c r="D6" s="72"/>
      <c r="E6" s="40"/>
      <c r="F6" s="73"/>
      <c r="G6" s="67"/>
      <c r="H6" s="87"/>
      <c r="I6" s="92"/>
      <c r="J6" s="88"/>
      <c r="K6" s="85"/>
      <c r="L6" s="138"/>
      <c r="M6" s="89"/>
    </row>
    <row r="7" spans="1:13" ht="15.75" x14ac:dyDescent="0.25">
      <c r="A7" s="86"/>
      <c r="B7" s="71"/>
      <c r="C7" s="58"/>
      <c r="D7" s="58"/>
      <c r="E7" s="40"/>
      <c r="F7" s="91"/>
      <c r="G7" s="67"/>
      <c r="H7" s="84"/>
      <c r="I7" s="74"/>
      <c r="J7" s="88"/>
      <c r="K7" s="85"/>
      <c r="L7" s="138"/>
      <c r="M7" s="89"/>
    </row>
    <row r="8" spans="1:13" ht="15.75" x14ac:dyDescent="0.25">
      <c r="A8" s="86"/>
      <c r="B8" s="71"/>
      <c r="C8" s="72"/>
      <c r="D8" s="72"/>
      <c r="E8" s="40"/>
      <c r="F8" s="73"/>
      <c r="G8" s="67"/>
      <c r="H8" s="87"/>
      <c r="I8" s="74"/>
      <c r="J8" s="88"/>
      <c r="K8" s="85"/>
      <c r="L8" s="138"/>
      <c r="M8" s="89"/>
    </row>
    <row r="9" spans="1:13" ht="15.75" x14ac:dyDescent="0.25">
      <c r="A9" s="86"/>
      <c r="B9" s="71"/>
      <c r="C9" s="72"/>
      <c r="D9" s="72"/>
      <c r="E9" s="40"/>
      <c r="F9" s="73"/>
      <c r="G9" s="67"/>
      <c r="H9" s="87"/>
      <c r="I9" s="74"/>
      <c r="J9" s="88"/>
      <c r="K9" s="85"/>
      <c r="L9" s="138"/>
      <c r="M9" s="89"/>
    </row>
    <row r="10" spans="1:13" ht="15.75" x14ac:dyDescent="0.25">
      <c r="A10" s="86"/>
      <c r="B10" s="71"/>
      <c r="C10" s="72"/>
      <c r="D10" s="72"/>
      <c r="E10" s="40"/>
      <c r="F10" s="73"/>
      <c r="G10" s="67"/>
      <c r="H10" s="87"/>
      <c r="I10" s="74"/>
      <c r="J10" s="88"/>
      <c r="K10" s="85"/>
      <c r="L10" s="138"/>
      <c r="M10" s="89"/>
    </row>
    <row r="11" spans="1:13" ht="15.75" x14ac:dyDescent="0.25">
      <c r="A11" s="86"/>
      <c r="B11" s="71"/>
      <c r="C11" s="72"/>
      <c r="D11" s="72"/>
      <c r="E11" s="40"/>
      <c r="F11" s="73"/>
      <c r="G11" s="67"/>
      <c r="H11" s="87"/>
      <c r="I11" s="74"/>
      <c r="J11" s="88"/>
      <c r="K11" s="85"/>
      <c r="L11" s="138"/>
      <c r="M11" s="89"/>
    </row>
    <row r="12" spans="1:13" ht="15.75" x14ac:dyDescent="0.25">
      <c r="A12" s="86"/>
      <c r="B12" s="71"/>
      <c r="C12" s="72"/>
      <c r="D12" s="72"/>
      <c r="E12" s="40"/>
      <c r="F12" s="73"/>
      <c r="G12" s="67"/>
      <c r="H12" s="87"/>
      <c r="I12" s="74"/>
      <c r="J12" s="88"/>
      <c r="K12" s="85"/>
      <c r="L12" s="138"/>
      <c r="M12" s="89"/>
    </row>
    <row r="13" spans="1:13" ht="15.75" x14ac:dyDescent="0.25">
      <c r="A13" s="86"/>
      <c r="B13" s="71"/>
      <c r="C13" s="72"/>
      <c r="D13" s="72"/>
      <c r="E13" s="40"/>
      <c r="F13" s="73"/>
      <c r="G13" s="67"/>
      <c r="H13" s="87"/>
      <c r="I13" s="74"/>
      <c r="J13" s="88"/>
      <c r="K13" s="85"/>
      <c r="L13" s="138"/>
      <c r="M13" s="89"/>
    </row>
    <row r="14" spans="1:13" ht="15.75" x14ac:dyDescent="0.25">
      <c r="A14" s="86"/>
      <c r="B14" s="71"/>
      <c r="C14" s="72"/>
      <c r="D14" s="72"/>
      <c r="E14" s="40"/>
      <c r="F14" s="73"/>
      <c r="G14" s="67"/>
      <c r="H14" s="87"/>
      <c r="I14" s="74"/>
      <c r="J14" s="88"/>
      <c r="K14" s="85"/>
      <c r="L14" s="138"/>
      <c r="M14" s="89"/>
    </row>
    <row r="15" spans="1:13" ht="15.75" x14ac:dyDescent="0.25">
      <c r="A15" s="86"/>
      <c r="B15" s="71"/>
      <c r="C15" s="72"/>
      <c r="D15" s="72"/>
      <c r="E15" s="40"/>
      <c r="F15" s="73"/>
      <c r="G15" s="67"/>
      <c r="H15" s="84"/>
      <c r="I15" s="74"/>
      <c r="J15" s="88"/>
      <c r="K15" s="85"/>
      <c r="L15" s="138"/>
      <c r="M15" s="89"/>
    </row>
    <row r="16" spans="1:13" ht="15.75" x14ac:dyDescent="0.25">
      <c r="A16" s="86"/>
      <c r="B16" s="71"/>
      <c r="C16" s="60"/>
      <c r="D16" s="60"/>
      <c r="E16" s="59"/>
      <c r="F16" s="91"/>
      <c r="G16" s="67"/>
      <c r="H16" s="84"/>
      <c r="I16" s="92"/>
      <c r="J16" s="88"/>
      <c r="K16" s="85"/>
      <c r="L16" s="138"/>
      <c r="M16" s="89"/>
    </row>
    <row r="17" spans="1:13" ht="15.75" x14ac:dyDescent="0.25">
      <c r="A17" s="86"/>
      <c r="B17" s="71"/>
      <c r="C17" s="72"/>
      <c r="D17" s="72"/>
      <c r="E17" s="40"/>
      <c r="F17" s="73"/>
      <c r="G17" s="67"/>
      <c r="H17" s="87"/>
      <c r="I17" s="74"/>
      <c r="J17" s="88"/>
      <c r="K17" s="85"/>
      <c r="L17" s="138"/>
      <c r="M17" s="89"/>
    </row>
    <row r="18" spans="1:13" ht="15.75" x14ac:dyDescent="0.25">
      <c r="A18" s="86"/>
      <c r="B18" s="71"/>
      <c r="C18" s="58"/>
      <c r="D18" s="58"/>
      <c r="E18" s="59"/>
      <c r="F18" s="91"/>
      <c r="G18" s="67"/>
      <c r="H18" s="84"/>
      <c r="I18" s="92"/>
      <c r="J18" s="88"/>
      <c r="K18" s="85"/>
      <c r="L18" s="138"/>
      <c r="M18" s="89"/>
    </row>
    <row r="19" spans="1:13" ht="15.75" x14ac:dyDescent="0.25">
      <c r="A19" s="86"/>
      <c r="B19" s="71"/>
      <c r="C19" s="72"/>
      <c r="D19" s="72"/>
      <c r="E19" s="40"/>
      <c r="F19" s="73"/>
      <c r="G19" s="67"/>
      <c r="H19" s="87"/>
      <c r="I19" s="74"/>
      <c r="J19" s="88"/>
      <c r="K19" s="85"/>
      <c r="L19" s="138"/>
      <c r="M19" s="89"/>
    </row>
    <row r="20" spans="1:13" ht="15.75" x14ac:dyDescent="0.25">
      <c r="A20" s="86"/>
      <c r="B20" s="71"/>
      <c r="C20" s="72"/>
      <c r="D20" s="72"/>
      <c r="E20" s="40"/>
      <c r="F20" s="73"/>
      <c r="G20" s="67"/>
      <c r="H20" s="87"/>
      <c r="I20" s="92"/>
      <c r="J20" s="88"/>
      <c r="K20" s="85"/>
      <c r="L20" s="138"/>
      <c r="M20" s="89"/>
    </row>
    <row r="21" spans="1:13" ht="15.75" x14ac:dyDescent="0.25">
      <c r="A21" s="86"/>
      <c r="B21" s="71"/>
      <c r="C21" s="60"/>
      <c r="D21" s="60"/>
      <c r="E21" s="59"/>
      <c r="F21" s="91"/>
      <c r="G21" s="67"/>
      <c r="H21" s="119"/>
      <c r="I21" s="92"/>
      <c r="J21" s="88"/>
      <c r="K21" s="85"/>
      <c r="L21" s="138"/>
      <c r="M21" s="89"/>
    </row>
    <row r="22" spans="1:13" ht="15.75" x14ac:dyDescent="0.25">
      <c r="A22" s="86"/>
      <c r="B22" s="71"/>
      <c r="C22" s="72"/>
      <c r="D22" s="72"/>
      <c r="E22" s="40"/>
      <c r="F22" s="73"/>
      <c r="G22" s="67"/>
      <c r="H22" s="87"/>
      <c r="I22" s="74"/>
      <c r="J22" s="88"/>
      <c r="K22" s="85"/>
      <c r="L22" s="138"/>
      <c r="M22" s="89"/>
    </row>
    <row r="23" spans="1:13" ht="15.75" x14ac:dyDescent="0.25">
      <c r="A23" s="86"/>
      <c r="B23" s="71"/>
      <c r="C23" s="72"/>
      <c r="D23" s="72"/>
      <c r="E23" s="40"/>
      <c r="F23" s="73"/>
      <c r="G23" s="67"/>
      <c r="H23" s="87"/>
      <c r="I23" s="74"/>
      <c r="J23" s="88"/>
      <c r="K23" s="85"/>
      <c r="L23" s="138"/>
      <c r="M23" s="89"/>
    </row>
    <row r="24" spans="1:13" ht="15.75" x14ac:dyDescent="0.25">
      <c r="A24" s="86"/>
      <c r="B24" s="71"/>
      <c r="C24" s="72"/>
      <c r="D24" s="72"/>
      <c r="E24" s="40"/>
      <c r="F24" s="73"/>
      <c r="G24" s="67"/>
      <c r="H24" s="87"/>
      <c r="I24" s="74"/>
      <c r="J24" s="88"/>
      <c r="K24" s="85"/>
      <c r="L24" s="138"/>
      <c r="M24" s="89"/>
    </row>
    <row r="25" spans="1:13" ht="15.75" x14ac:dyDescent="0.25">
      <c r="A25" s="86"/>
      <c r="B25" s="71"/>
      <c r="C25" s="58"/>
      <c r="D25" s="58"/>
      <c r="E25" s="40"/>
      <c r="F25" s="91"/>
      <c r="G25" s="67"/>
      <c r="H25" s="84"/>
      <c r="I25" s="74"/>
      <c r="J25" s="88"/>
      <c r="K25" s="85"/>
      <c r="L25" s="138"/>
      <c r="M25" s="89"/>
    </row>
    <row r="26" spans="1:13" ht="15.75" x14ac:dyDescent="0.25">
      <c r="A26" s="86"/>
      <c r="B26" s="71"/>
      <c r="C26" s="72"/>
      <c r="D26" s="72"/>
      <c r="E26" s="40"/>
      <c r="F26" s="73"/>
      <c r="G26" s="67"/>
      <c r="H26" s="87"/>
      <c r="I26" s="74"/>
      <c r="J26" s="88"/>
      <c r="K26" s="85"/>
      <c r="L26" s="138"/>
      <c r="M26" s="89"/>
    </row>
    <row r="27" spans="1:13" ht="15.75" x14ac:dyDescent="0.25">
      <c r="A27" s="86"/>
      <c r="B27" s="71"/>
      <c r="C27" s="72"/>
      <c r="D27" s="72"/>
      <c r="E27" s="40"/>
      <c r="F27" s="73"/>
      <c r="G27" s="67"/>
      <c r="H27" s="87"/>
      <c r="I27" s="74"/>
      <c r="J27" s="88"/>
      <c r="K27" s="85"/>
      <c r="L27" s="138"/>
      <c r="M27" s="89"/>
    </row>
    <row r="28" spans="1:13" ht="15.75" x14ac:dyDescent="0.25">
      <c r="A28" s="86"/>
      <c r="B28" s="71"/>
      <c r="C28" s="72"/>
      <c r="D28" s="72"/>
      <c r="E28" s="40"/>
      <c r="F28" s="73"/>
      <c r="G28" s="67"/>
      <c r="H28" s="87"/>
      <c r="I28" s="92"/>
      <c r="J28" s="88"/>
      <c r="K28" s="85"/>
      <c r="L28" s="138"/>
      <c r="M28" s="89"/>
    </row>
    <row r="29" spans="1:13" ht="15.75" x14ac:dyDescent="0.25">
      <c r="A29" s="86"/>
      <c r="B29" s="71"/>
      <c r="C29" s="72"/>
      <c r="D29" s="72"/>
      <c r="E29" s="40"/>
      <c r="F29" s="73"/>
      <c r="G29" s="67"/>
      <c r="H29" s="87"/>
      <c r="I29" s="74"/>
      <c r="J29" s="88"/>
      <c r="K29" s="85"/>
      <c r="L29" s="138"/>
      <c r="M29" s="89"/>
    </row>
    <row r="30" spans="1:13" ht="15.75" x14ac:dyDescent="0.25">
      <c r="A30" s="86"/>
      <c r="B30" s="71"/>
      <c r="C30" s="72"/>
      <c r="D30" s="72"/>
      <c r="E30" s="40"/>
      <c r="F30" s="73"/>
      <c r="G30" s="67"/>
      <c r="H30" s="87"/>
      <c r="I30" s="74"/>
      <c r="J30" s="88"/>
      <c r="K30" s="85"/>
      <c r="L30" s="138"/>
      <c r="M30" s="89"/>
    </row>
    <row r="31" spans="1:13" ht="15.75" x14ac:dyDescent="0.25">
      <c r="A31" s="86"/>
      <c r="B31" s="71"/>
      <c r="C31" s="72"/>
      <c r="D31" s="72"/>
      <c r="E31" s="40"/>
      <c r="F31" s="73"/>
      <c r="G31" s="67"/>
      <c r="H31" s="87"/>
      <c r="I31" s="74"/>
      <c r="J31" s="88"/>
      <c r="K31" s="85"/>
      <c r="L31" s="138"/>
      <c r="M31" s="89"/>
    </row>
    <row r="32" spans="1:13" ht="15.75" x14ac:dyDescent="0.25">
      <c r="A32" s="86"/>
      <c r="B32" s="71"/>
      <c r="C32" s="58"/>
      <c r="D32" s="58"/>
      <c r="E32" s="59"/>
      <c r="F32" s="91"/>
      <c r="G32" s="67"/>
      <c r="H32" s="119"/>
      <c r="I32" s="92"/>
      <c r="J32" s="88"/>
      <c r="K32" s="85"/>
      <c r="L32" s="138"/>
      <c r="M32" s="89"/>
    </row>
    <row r="33" spans="1:13" ht="15.75" x14ac:dyDescent="0.25">
      <c r="A33" s="86"/>
      <c r="B33" s="71"/>
      <c r="C33" s="72"/>
      <c r="D33" s="72"/>
      <c r="E33" s="40"/>
      <c r="F33" s="73"/>
      <c r="G33" s="67"/>
      <c r="H33" s="87"/>
      <c r="I33" s="74"/>
      <c r="J33" s="88"/>
      <c r="K33" s="85"/>
      <c r="L33" s="138"/>
      <c r="M33" s="89"/>
    </row>
    <row r="34" spans="1:13" ht="15.75" x14ac:dyDescent="0.25">
      <c r="A34" s="86"/>
      <c r="B34" s="71"/>
      <c r="C34" s="72"/>
      <c r="D34" s="72"/>
      <c r="E34" s="40"/>
      <c r="F34" s="73"/>
      <c r="G34" s="67"/>
      <c r="H34" s="87"/>
      <c r="I34" s="74"/>
      <c r="J34" s="88"/>
      <c r="K34" s="85"/>
      <c r="L34" s="138"/>
      <c r="M34" s="89"/>
    </row>
    <row r="35" spans="1:13" ht="15.75" x14ac:dyDescent="0.25">
      <c r="A35" s="86"/>
      <c r="B35" s="71"/>
      <c r="C35" s="72"/>
      <c r="D35" s="72"/>
      <c r="E35" s="40"/>
      <c r="F35" s="73"/>
      <c r="G35" s="67"/>
      <c r="H35" s="87"/>
      <c r="I35" s="74"/>
      <c r="J35" s="88"/>
      <c r="K35" s="85"/>
      <c r="L35" s="138"/>
      <c r="M35" s="89"/>
    </row>
    <row r="36" spans="1:13" ht="15.75" x14ac:dyDescent="0.25">
      <c r="A36" s="86"/>
      <c r="B36" s="71"/>
      <c r="C36" s="58"/>
      <c r="D36" s="58"/>
      <c r="E36" s="59"/>
      <c r="F36" s="91"/>
      <c r="G36" s="67"/>
      <c r="H36" s="84"/>
      <c r="I36" s="74"/>
      <c r="J36" s="88"/>
      <c r="K36" s="85"/>
      <c r="L36" s="138"/>
      <c r="M36" s="89"/>
    </row>
    <row r="37" spans="1:13" ht="15.75" x14ac:dyDescent="0.25">
      <c r="A37" s="86"/>
      <c r="B37" s="71"/>
      <c r="C37" s="72"/>
      <c r="D37" s="72"/>
      <c r="E37" s="40"/>
      <c r="F37" s="73"/>
      <c r="G37" s="67"/>
      <c r="H37" s="87"/>
      <c r="I37" s="74"/>
      <c r="J37" s="88"/>
      <c r="K37" s="85"/>
      <c r="L37" s="138"/>
      <c r="M37" s="89"/>
    </row>
    <row r="38" spans="1:13" ht="15.75" x14ac:dyDescent="0.25">
      <c r="A38" s="86"/>
      <c r="B38" s="71"/>
      <c r="C38" s="72"/>
      <c r="D38" s="72"/>
      <c r="E38" s="40"/>
      <c r="F38" s="73"/>
      <c r="G38" s="67"/>
      <c r="H38" s="87"/>
      <c r="I38" s="74"/>
      <c r="J38" s="88"/>
      <c r="K38" s="85"/>
      <c r="L38" s="138"/>
      <c r="M38" s="89"/>
    </row>
    <row r="39" spans="1:13" ht="15.75" x14ac:dyDescent="0.25">
      <c r="A39" s="86"/>
      <c r="B39" s="71"/>
      <c r="C39" s="72"/>
      <c r="D39" s="72"/>
      <c r="E39" s="40"/>
      <c r="F39" s="73"/>
      <c r="G39" s="67"/>
      <c r="H39" s="87"/>
      <c r="I39" s="74"/>
      <c r="J39" s="88"/>
      <c r="K39" s="85"/>
      <c r="L39" s="138"/>
      <c r="M39" s="89"/>
    </row>
    <row r="40" spans="1:13" ht="15.75" x14ac:dyDescent="0.25">
      <c r="A40" s="86"/>
      <c r="B40" s="71"/>
      <c r="C40" s="72"/>
      <c r="D40" s="72"/>
      <c r="E40" s="40"/>
      <c r="F40" s="73"/>
      <c r="G40" s="67"/>
      <c r="H40" s="87"/>
      <c r="I40" s="74"/>
      <c r="J40" s="88"/>
      <c r="K40" s="85"/>
      <c r="L40" s="138"/>
      <c r="M40" s="89"/>
    </row>
    <row r="41" spans="1:13" ht="15.75" x14ac:dyDescent="0.25">
      <c r="A41" s="86"/>
      <c r="B41" s="71"/>
      <c r="C41" s="58"/>
      <c r="D41" s="58"/>
      <c r="E41" s="59"/>
      <c r="F41" s="91"/>
      <c r="G41" s="67"/>
      <c r="H41" s="141"/>
      <c r="I41" s="92"/>
      <c r="J41" s="88"/>
      <c r="K41" s="85"/>
      <c r="L41" s="138"/>
      <c r="M41" s="89"/>
    </row>
    <row r="42" spans="1:13" ht="15.75" x14ac:dyDescent="0.25">
      <c r="A42" s="86"/>
      <c r="B42" s="71"/>
      <c r="C42" s="58"/>
      <c r="D42" s="58"/>
      <c r="E42" s="59"/>
      <c r="F42" s="91"/>
      <c r="G42" s="67"/>
      <c r="H42" s="84"/>
      <c r="I42" s="74"/>
      <c r="J42" s="88"/>
      <c r="K42" s="85"/>
      <c r="L42" s="138"/>
      <c r="M42" s="89"/>
    </row>
    <row r="43" spans="1:13" ht="15.75" x14ac:dyDescent="0.25">
      <c r="A43" s="86"/>
      <c r="B43" s="71"/>
      <c r="C43" s="72"/>
      <c r="D43" s="72"/>
      <c r="E43" s="40"/>
      <c r="F43" s="73"/>
      <c r="G43" s="67"/>
      <c r="H43" s="87"/>
      <c r="I43" s="74"/>
      <c r="J43" s="88"/>
      <c r="K43" s="85"/>
      <c r="L43" s="138"/>
      <c r="M43" s="89"/>
    </row>
    <row r="44" spans="1:13" ht="15.75" x14ac:dyDescent="0.25">
      <c r="A44" s="86"/>
      <c r="B44" s="71"/>
      <c r="C44" s="72"/>
      <c r="D44" s="72"/>
      <c r="E44" s="40"/>
      <c r="F44" s="73"/>
      <c r="G44" s="67"/>
      <c r="H44" s="87"/>
      <c r="I44" s="74"/>
      <c r="J44" s="88"/>
      <c r="K44" s="85"/>
      <c r="L44" s="138"/>
      <c r="M44" s="89"/>
    </row>
    <row r="45" spans="1:13" ht="15.75" x14ac:dyDescent="0.25">
      <c r="A45" s="86"/>
      <c r="B45" s="71"/>
      <c r="C45" s="72"/>
      <c r="D45" s="72"/>
      <c r="E45" s="40"/>
      <c r="F45" s="73"/>
      <c r="G45" s="67"/>
      <c r="H45" s="87"/>
      <c r="I45" s="74"/>
      <c r="J45" s="88"/>
      <c r="K45" s="85"/>
      <c r="L45" s="138"/>
      <c r="M45" s="89"/>
    </row>
    <row r="46" spans="1:13" ht="15.75" x14ac:dyDescent="0.25">
      <c r="A46" s="86"/>
      <c r="B46" s="71"/>
      <c r="C46" s="72"/>
      <c r="D46" s="72"/>
      <c r="E46" s="40"/>
      <c r="F46" s="73"/>
      <c r="G46" s="67"/>
      <c r="H46" s="87"/>
      <c r="I46" s="74"/>
      <c r="J46" s="88"/>
      <c r="K46" s="85"/>
      <c r="L46" s="138"/>
      <c r="M46" s="89"/>
    </row>
    <row r="47" spans="1:13" ht="15.75" x14ac:dyDescent="0.25">
      <c r="A47" s="86"/>
      <c r="B47" s="71"/>
      <c r="C47" s="60"/>
      <c r="D47" s="60"/>
      <c r="E47" s="59"/>
      <c r="F47" s="91"/>
      <c r="G47" s="67"/>
      <c r="H47" s="84"/>
      <c r="I47" s="92"/>
      <c r="J47" s="88"/>
      <c r="K47" s="85"/>
      <c r="L47" s="138"/>
      <c r="M47" s="89"/>
    </row>
    <row r="48" spans="1:13" ht="15.75" x14ac:dyDescent="0.25">
      <c r="A48" s="86"/>
      <c r="B48" s="71"/>
      <c r="C48" s="72"/>
      <c r="D48" s="72"/>
      <c r="E48" s="40"/>
      <c r="F48" s="73"/>
      <c r="G48" s="67"/>
      <c r="H48" s="87"/>
      <c r="I48" s="74"/>
      <c r="J48" s="88"/>
      <c r="K48" s="85"/>
      <c r="L48" s="138"/>
      <c r="M48" s="89"/>
    </row>
    <row r="49" spans="1:13" ht="15.75" x14ac:dyDescent="0.25">
      <c r="A49" s="86"/>
      <c r="B49" s="71"/>
      <c r="C49" s="72"/>
      <c r="D49" s="72"/>
      <c r="E49" s="40"/>
      <c r="F49" s="73"/>
      <c r="G49" s="67"/>
      <c r="H49" s="87"/>
      <c r="I49" s="92"/>
      <c r="J49" s="88"/>
      <c r="K49" s="85"/>
      <c r="L49" s="138"/>
      <c r="M49" s="89"/>
    </row>
    <row r="50" spans="1:13" ht="15.75" x14ac:dyDescent="0.25">
      <c r="A50" s="86"/>
      <c r="B50" s="71"/>
      <c r="C50" s="72"/>
      <c r="D50" s="72"/>
      <c r="E50" s="40"/>
      <c r="F50" s="73"/>
      <c r="G50" s="67"/>
      <c r="H50" s="142"/>
      <c r="I50" s="74"/>
      <c r="J50" s="88"/>
      <c r="K50" s="85"/>
      <c r="L50" s="138"/>
      <c r="M50" s="89"/>
    </row>
    <row r="51" spans="1:13" ht="15.75" x14ac:dyDescent="0.25">
      <c r="A51" s="86"/>
      <c r="B51" s="71"/>
      <c r="C51" s="72"/>
      <c r="D51" s="72"/>
      <c r="E51" s="40"/>
      <c r="F51" s="73"/>
      <c r="G51" s="67"/>
      <c r="H51" s="87"/>
      <c r="I51" s="74"/>
      <c r="J51" s="88"/>
      <c r="K51" s="85"/>
      <c r="L51" s="138"/>
      <c r="M51" s="89"/>
    </row>
    <row r="52" spans="1:13" ht="15.75" x14ac:dyDescent="0.25">
      <c r="A52" s="86"/>
      <c r="B52" s="71"/>
      <c r="C52" s="72"/>
      <c r="D52" s="72"/>
      <c r="E52" s="40"/>
      <c r="F52" s="73"/>
      <c r="G52" s="67"/>
      <c r="H52" s="142"/>
      <c r="I52" s="74"/>
      <c r="J52" s="88"/>
      <c r="K52" s="85"/>
      <c r="L52" s="138"/>
      <c r="M52" s="89"/>
    </row>
    <row r="53" spans="1:13" ht="15.75" x14ac:dyDescent="0.25">
      <c r="A53" s="86"/>
      <c r="B53" s="71"/>
      <c r="C53" s="72"/>
      <c r="D53" s="72"/>
      <c r="E53" s="40"/>
      <c r="F53" s="73"/>
      <c r="G53" s="67"/>
      <c r="H53" s="87"/>
      <c r="I53" s="74"/>
      <c r="J53" s="88"/>
      <c r="K53" s="85"/>
      <c r="L53" s="138"/>
      <c r="M53" s="89"/>
    </row>
    <row r="54" spans="1:13" ht="15.75" x14ac:dyDescent="0.25">
      <c r="A54" s="86"/>
      <c r="B54" s="71"/>
      <c r="C54" s="60"/>
      <c r="D54" s="60"/>
      <c r="E54" s="40"/>
      <c r="F54" s="91"/>
      <c r="G54" s="67"/>
      <c r="H54" s="84"/>
      <c r="I54" s="74"/>
      <c r="J54" s="88"/>
      <c r="K54" s="85"/>
      <c r="L54" s="138"/>
      <c r="M54" s="89"/>
    </row>
    <row r="55" spans="1:13" ht="15.75" x14ac:dyDescent="0.25">
      <c r="A55" s="86"/>
      <c r="B55" s="71"/>
      <c r="C55" s="72"/>
      <c r="D55" s="72"/>
      <c r="E55" s="40"/>
      <c r="F55" s="73"/>
      <c r="G55" s="67"/>
      <c r="H55" s="87"/>
      <c r="I55" s="74"/>
      <c r="J55" s="88"/>
      <c r="K55" s="85"/>
      <c r="L55" s="138"/>
      <c r="M55" s="89"/>
    </row>
    <row r="56" spans="1:13" ht="15.75" x14ac:dyDescent="0.25">
      <c r="A56" s="86"/>
      <c r="B56" s="71"/>
      <c r="C56" s="58"/>
      <c r="D56" s="58"/>
      <c r="E56" s="59"/>
      <c r="F56" s="91"/>
      <c r="G56" s="67"/>
      <c r="H56" s="141"/>
      <c r="I56" s="92"/>
      <c r="J56" s="88"/>
      <c r="K56" s="85"/>
      <c r="L56" s="138"/>
      <c r="M56" s="89"/>
    </row>
    <row r="57" spans="1:13" ht="15.75" x14ac:dyDescent="0.25">
      <c r="A57" s="86"/>
      <c r="B57" s="71"/>
      <c r="C57" s="58"/>
      <c r="D57" s="58"/>
      <c r="E57" s="59"/>
      <c r="F57" s="91"/>
      <c r="G57" s="67"/>
      <c r="H57" s="119"/>
      <c r="I57" s="92"/>
      <c r="J57" s="88"/>
      <c r="K57" s="85"/>
      <c r="L57" s="138"/>
      <c r="M57" s="89"/>
    </row>
    <row r="58" spans="1:13" ht="15.75" x14ac:dyDescent="0.25">
      <c r="A58" s="86"/>
      <c r="B58" s="71"/>
      <c r="C58" s="58"/>
      <c r="D58" s="58"/>
      <c r="E58" s="59"/>
      <c r="F58" s="91"/>
      <c r="G58" s="67"/>
      <c r="H58" s="84"/>
      <c r="I58" s="92"/>
      <c r="J58" s="88"/>
      <c r="K58" s="85"/>
      <c r="L58" s="138"/>
      <c r="M58" s="89"/>
    </row>
    <row r="59" spans="1:13" ht="15.75" x14ac:dyDescent="0.25">
      <c r="A59" s="86"/>
      <c r="B59" s="71"/>
      <c r="C59" s="72"/>
      <c r="D59" s="72"/>
      <c r="E59" s="40"/>
      <c r="F59" s="73"/>
      <c r="G59" s="67"/>
      <c r="H59" s="87"/>
      <c r="I59" s="74"/>
      <c r="J59" s="88"/>
      <c r="K59" s="85"/>
      <c r="L59" s="138"/>
      <c r="M59" s="89"/>
    </row>
    <row r="60" spans="1:13" ht="15.75" x14ac:dyDescent="0.25">
      <c r="A60" s="86"/>
      <c r="B60" s="71"/>
      <c r="C60" s="58"/>
      <c r="D60" s="58"/>
      <c r="E60" s="59"/>
      <c r="F60" s="91"/>
      <c r="G60" s="67"/>
      <c r="H60" s="119"/>
      <c r="I60" s="74"/>
      <c r="J60" s="88"/>
      <c r="K60" s="85"/>
      <c r="L60" s="138"/>
      <c r="M60" s="89"/>
    </row>
    <row r="61" spans="1:13" ht="15.75" x14ac:dyDescent="0.25">
      <c r="A61" s="86"/>
      <c r="B61" s="71"/>
      <c r="C61" s="72"/>
      <c r="D61" s="72"/>
      <c r="E61" s="40"/>
      <c r="F61" s="73"/>
      <c r="G61" s="67"/>
      <c r="H61" s="87"/>
      <c r="I61" s="74"/>
      <c r="J61" s="88"/>
      <c r="K61" s="85"/>
      <c r="L61" s="138"/>
      <c r="M61" s="89"/>
    </row>
    <row r="62" spans="1:13" ht="15.75" x14ac:dyDescent="0.25">
      <c r="A62" s="86"/>
      <c r="B62" s="71"/>
      <c r="C62" s="72"/>
      <c r="D62" s="72"/>
      <c r="E62" s="40"/>
      <c r="F62" s="73"/>
      <c r="G62" s="67"/>
      <c r="H62" s="87"/>
      <c r="I62" s="74"/>
      <c r="J62" s="88"/>
      <c r="K62" s="85"/>
      <c r="L62" s="138"/>
      <c r="M62" s="89"/>
    </row>
    <row r="63" spans="1:13" ht="15.75" x14ac:dyDescent="0.25">
      <c r="A63" s="86"/>
      <c r="B63" s="71"/>
      <c r="C63" s="72"/>
      <c r="D63" s="72"/>
      <c r="E63" s="40"/>
      <c r="F63" s="73"/>
      <c r="G63" s="67"/>
      <c r="H63" s="87"/>
      <c r="I63" s="74"/>
      <c r="J63" s="88"/>
      <c r="K63" s="85"/>
      <c r="L63" s="138"/>
      <c r="M63" s="89"/>
    </row>
    <row r="64" spans="1:13" ht="15.75" x14ac:dyDescent="0.25">
      <c r="A64" s="86"/>
      <c r="B64" s="71"/>
      <c r="C64" s="72"/>
      <c r="D64" s="72"/>
      <c r="E64" s="40"/>
      <c r="F64" s="73"/>
      <c r="G64" s="67"/>
      <c r="H64" s="87"/>
      <c r="I64" s="74"/>
      <c r="J64" s="88"/>
      <c r="K64" s="85"/>
      <c r="L64" s="138"/>
      <c r="M64" s="89"/>
    </row>
    <row r="65" spans="1:13" ht="15.75" x14ac:dyDescent="0.25">
      <c r="A65" s="86"/>
      <c r="B65" s="71"/>
      <c r="C65" s="72"/>
      <c r="D65" s="72"/>
      <c r="E65" s="40"/>
      <c r="F65" s="73"/>
      <c r="G65" s="67"/>
      <c r="H65" s="87"/>
      <c r="I65" s="74"/>
      <c r="J65" s="88"/>
      <c r="K65" s="85"/>
      <c r="L65" s="138"/>
      <c r="M65" s="89"/>
    </row>
    <row r="66" spans="1:13" ht="15.75" x14ac:dyDescent="0.25">
      <c r="A66" s="86"/>
      <c r="B66" s="71"/>
      <c r="C66" s="72"/>
      <c r="D66" s="72"/>
      <c r="E66" s="40"/>
      <c r="F66" s="73"/>
      <c r="G66" s="67"/>
      <c r="H66" s="87"/>
      <c r="I66" s="74"/>
      <c r="J66" s="88"/>
      <c r="K66" s="85"/>
      <c r="L66" s="138"/>
      <c r="M66" s="89"/>
    </row>
    <row r="67" spans="1:13" ht="15.75" x14ac:dyDescent="0.25">
      <c r="A67" s="86"/>
      <c r="B67" s="71"/>
      <c r="C67" s="72"/>
      <c r="D67" s="72"/>
      <c r="E67" s="40"/>
      <c r="F67" s="73"/>
      <c r="G67" s="67"/>
      <c r="H67" s="87"/>
      <c r="I67" s="74"/>
      <c r="J67" s="88"/>
      <c r="K67" s="85"/>
      <c r="L67" s="138"/>
      <c r="M67" s="89"/>
    </row>
    <row r="68" spans="1:13" ht="15.75" x14ac:dyDescent="0.25">
      <c r="A68" s="86"/>
      <c r="B68" s="71"/>
      <c r="C68" s="72"/>
      <c r="D68" s="72"/>
      <c r="E68" s="40"/>
      <c r="F68" s="73"/>
      <c r="G68" s="67"/>
      <c r="H68" s="87"/>
      <c r="I68" s="74"/>
      <c r="J68" s="88"/>
      <c r="K68" s="85"/>
      <c r="L68" s="138"/>
      <c r="M68" s="89"/>
    </row>
    <row r="69" spans="1:13" ht="15.75" x14ac:dyDescent="0.25">
      <c r="A69" s="86"/>
      <c r="B69" s="71"/>
      <c r="C69" s="58"/>
      <c r="D69" s="58"/>
      <c r="E69" s="59"/>
      <c r="F69" s="91"/>
      <c r="G69" s="67"/>
      <c r="H69" s="119"/>
      <c r="I69" s="92"/>
      <c r="J69" s="90"/>
      <c r="K69" s="85"/>
      <c r="L69" s="138"/>
      <c r="M69" s="89"/>
    </row>
    <row r="70" spans="1:13" ht="15.75" x14ac:dyDescent="0.25">
      <c r="A70" s="86"/>
      <c r="B70" s="71"/>
      <c r="C70" s="58"/>
      <c r="D70" s="58"/>
      <c r="E70" s="40"/>
      <c r="F70" s="91"/>
      <c r="G70" s="67"/>
      <c r="H70" s="84"/>
      <c r="I70" s="74"/>
      <c r="J70" s="90"/>
      <c r="K70" s="85"/>
      <c r="L70" s="138"/>
      <c r="M70" s="89"/>
    </row>
    <row r="71" spans="1:13" ht="15.75" x14ac:dyDescent="0.25">
      <c r="A71" s="86"/>
      <c r="B71" s="71"/>
      <c r="C71" s="72"/>
      <c r="D71" s="72"/>
      <c r="E71" s="40"/>
      <c r="F71" s="73"/>
      <c r="G71" s="67"/>
      <c r="H71" s="87"/>
      <c r="I71" s="74"/>
      <c r="J71" s="90"/>
      <c r="K71" s="85"/>
      <c r="L71" s="138"/>
      <c r="M71" s="89"/>
    </row>
    <row r="72" spans="1:13" ht="15.75" x14ac:dyDescent="0.25">
      <c r="A72" s="86"/>
      <c r="B72" s="71"/>
      <c r="C72" s="72"/>
      <c r="D72" s="72"/>
      <c r="E72" s="40"/>
      <c r="F72" s="73"/>
      <c r="G72" s="67"/>
      <c r="H72" s="87"/>
      <c r="I72" s="74"/>
      <c r="J72" s="90"/>
      <c r="K72" s="85"/>
      <c r="L72" s="138"/>
      <c r="M72" s="89"/>
    </row>
    <row r="73" spans="1:13" ht="15.75" x14ac:dyDescent="0.25">
      <c r="A73" s="86"/>
      <c r="B73" s="71"/>
      <c r="C73" s="72"/>
      <c r="D73" s="72"/>
      <c r="E73" s="40"/>
      <c r="F73" s="73"/>
      <c r="G73" s="67"/>
      <c r="H73" s="87"/>
      <c r="I73" s="74"/>
      <c r="J73" s="90"/>
      <c r="K73" s="85"/>
      <c r="L73" s="138"/>
      <c r="M73" s="89"/>
    </row>
    <row r="74" spans="1:13" ht="15.75" x14ac:dyDescent="0.25">
      <c r="A74" s="86"/>
      <c r="B74" s="71"/>
      <c r="C74" s="72"/>
      <c r="D74" s="72"/>
      <c r="E74" s="40"/>
      <c r="F74" s="73"/>
      <c r="G74" s="67"/>
      <c r="H74" s="87"/>
      <c r="I74" s="92"/>
      <c r="J74" s="90"/>
      <c r="K74" s="85"/>
      <c r="L74" s="138"/>
      <c r="M74" s="89"/>
    </row>
    <row r="75" spans="1:13" ht="15.75" x14ac:dyDescent="0.25">
      <c r="A75" s="86"/>
      <c r="B75" s="71"/>
      <c r="C75" s="72"/>
      <c r="D75" s="72"/>
      <c r="E75" s="40"/>
      <c r="F75" s="73"/>
      <c r="G75" s="67"/>
      <c r="H75" s="87"/>
      <c r="I75" s="74"/>
      <c r="J75" s="90"/>
      <c r="K75" s="85"/>
      <c r="L75" s="138"/>
      <c r="M75" s="89"/>
    </row>
    <row r="76" spans="1:13" ht="15.75" x14ac:dyDescent="0.25">
      <c r="A76" s="86"/>
      <c r="B76" s="71"/>
      <c r="C76" s="60"/>
      <c r="D76" s="60"/>
      <c r="E76" s="40"/>
      <c r="F76" s="91"/>
      <c r="G76" s="67"/>
      <c r="H76" s="84"/>
      <c r="I76" s="74"/>
      <c r="J76" s="90"/>
      <c r="K76" s="85"/>
      <c r="L76" s="138"/>
      <c r="M76" s="89"/>
    </row>
    <row r="77" spans="1:13" ht="15.75" x14ac:dyDescent="0.25">
      <c r="A77" s="86"/>
      <c r="B77" s="71"/>
      <c r="C77" s="72"/>
      <c r="D77" s="72"/>
      <c r="E77" s="40"/>
      <c r="F77" s="73"/>
      <c r="G77" s="67"/>
      <c r="H77" s="84"/>
      <c r="I77" s="74"/>
      <c r="J77" s="90"/>
      <c r="K77" s="85"/>
      <c r="L77" s="138"/>
      <c r="M77" s="89"/>
    </row>
    <row r="78" spans="1:13" ht="15.75" x14ac:dyDescent="0.25">
      <c r="A78" s="86"/>
      <c r="B78" s="71"/>
      <c r="C78" s="72"/>
      <c r="D78" s="72"/>
      <c r="E78" s="40"/>
      <c r="F78" s="73"/>
      <c r="G78" s="67"/>
      <c r="H78" s="87"/>
      <c r="I78" s="92"/>
      <c r="J78" s="90"/>
      <c r="K78" s="85"/>
      <c r="L78" s="138"/>
      <c r="M78" s="89"/>
    </row>
    <row r="79" spans="1:13" ht="15.75" x14ac:dyDescent="0.25">
      <c r="A79" s="86"/>
      <c r="B79" s="71"/>
      <c r="C79" s="72"/>
      <c r="D79" s="72"/>
      <c r="E79" s="40"/>
      <c r="F79" s="73"/>
      <c r="G79" s="67"/>
      <c r="H79" s="87"/>
      <c r="I79" s="74"/>
      <c r="J79" s="90"/>
      <c r="K79" s="85"/>
      <c r="L79" s="138"/>
      <c r="M79" s="89"/>
    </row>
    <row r="80" spans="1:13" ht="15.75" x14ac:dyDescent="0.25">
      <c r="A80" s="86"/>
      <c r="B80" s="71"/>
      <c r="C80" s="72"/>
      <c r="D80" s="72"/>
      <c r="E80" s="40"/>
      <c r="F80" s="73"/>
      <c r="G80" s="67"/>
      <c r="H80" s="87"/>
      <c r="I80" s="74"/>
      <c r="J80" s="90"/>
      <c r="K80" s="85"/>
      <c r="L80" s="138"/>
      <c r="M80" s="89"/>
    </row>
    <row r="81" spans="1:13" ht="15.75" x14ac:dyDescent="0.25">
      <c r="A81" s="86"/>
      <c r="B81" s="71"/>
      <c r="C81" s="72"/>
      <c r="D81" s="72"/>
      <c r="E81" s="40"/>
      <c r="F81" s="73"/>
      <c r="G81" s="68"/>
      <c r="H81" s="87"/>
      <c r="I81" s="74"/>
      <c r="J81" s="88"/>
      <c r="K81" s="140"/>
      <c r="L81" s="138"/>
      <c r="M81" s="89"/>
    </row>
    <row r="82" spans="1:13" ht="15.75" x14ac:dyDescent="0.25">
      <c r="A82" s="86"/>
      <c r="B82" s="71"/>
      <c r="C82" s="72"/>
      <c r="D82" s="72"/>
      <c r="E82" s="40"/>
      <c r="F82" s="73"/>
      <c r="G82" s="68"/>
      <c r="H82" s="87"/>
      <c r="I82" s="74"/>
      <c r="J82" s="90"/>
      <c r="K82" s="140"/>
      <c r="L82" s="138"/>
      <c r="M82" s="89"/>
    </row>
    <row r="83" spans="1:13" ht="15.75" x14ac:dyDescent="0.25">
      <c r="A83" s="86"/>
      <c r="B83" s="71"/>
      <c r="C83" s="72"/>
      <c r="D83" s="72"/>
      <c r="E83" s="40"/>
      <c r="F83" s="73"/>
      <c r="G83" s="68"/>
      <c r="H83" s="87"/>
      <c r="I83" s="74"/>
      <c r="J83" s="90"/>
      <c r="K83" s="85"/>
      <c r="L83" s="138"/>
      <c r="M83" s="89"/>
    </row>
    <row r="84" spans="1:13" ht="15.75" x14ac:dyDescent="0.25">
      <c r="A84" s="86"/>
      <c r="B84" s="71"/>
      <c r="C84" s="72"/>
      <c r="D84" s="72"/>
      <c r="E84" s="40"/>
      <c r="F84" s="73"/>
      <c r="G84" s="68"/>
      <c r="H84" s="87"/>
      <c r="I84" s="92"/>
      <c r="J84" s="90"/>
      <c r="K84" s="85"/>
      <c r="L84" s="138"/>
      <c r="M84" s="89"/>
    </row>
    <row r="85" spans="1:13" ht="15.75" x14ac:dyDescent="0.25">
      <c r="A85" s="86"/>
      <c r="B85" s="71"/>
      <c r="C85" s="72"/>
      <c r="D85" s="72"/>
      <c r="E85" s="40"/>
      <c r="F85" s="73"/>
      <c r="G85" s="68"/>
      <c r="H85" s="87"/>
      <c r="I85" s="92"/>
      <c r="J85" s="90"/>
      <c r="K85" s="85"/>
      <c r="L85" s="138"/>
      <c r="M85" s="89"/>
    </row>
    <row r="86" spans="1:13" s="78" customFormat="1" ht="15.75" x14ac:dyDescent="0.25">
      <c r="A86" s="86"/>
      <c r="B86" s="71"/>
      <c r="C86" s="72"/>
      <c r="D86" s="72"/>
      <c r="E86" s="40"/>
      <c r="F86" s="73"/>
      <c r="G86" s="68"/>
      <c r="H86" s="87"/>
      <c r="I86" s="74"/>
      <c r="J86" s="90"/>
      <c r="K86" s="85"/>
      <c r="L86" s="138"/>
      <c r="M86" s="89"/>
    </row>
    <row r="87" spans="1:13" s="78" customFormat="1" ht="15.75" x14ac:dyDescent="0.25">
      <c r="A87" s="86"/>
      <c r="B87" s="71"/>
      <c r="C87" s="72"/>
      <c r="D87" s="72"/>
      <c r="E87" s="40"/>
      <c r="F87" s="73"/>
      <c r="G87" s="68"/>
      <c r="H87" s="87"/>
      <c r="I87" s="74"/>
      <c r="J87" s="90"/>
      <c r="K87" s="85"/>
      <c r="L87" s="138"/>
      <c r="M87" s="89"/>
    </row>
    <row r="88" spans="1:13" ht="15.75" x14ac:dyDescent="0.25">
      <c r="A88" s="86">
        <v>84</v>
      </c>
      <c r="B88" s="71"/>
      <c r="C88" s="72"/>
      <c r="D88" s="72"/>
      <c r="E88" s="40"/>
      <c r="F88" s="73"/>
      <c r="G88" s="68" t="str">
        <f t="shared" ref="G88:G100" si="0">IFERROR(VLOOKUP(YEAR(F88),Catégories_Année,IF(E88="F",3,2),FALSE),"")</f>
        <v/>
      </c>
      <c r="H88" s="87"/>
      <c r="I88" s="74"/>
      <c r="J88" s="90"/>
      <c r="K88" s="85"/>
      <c r="L88" s="138"/>
      <c r="M88" s="89"/>
    </row>
    <row r="89" spans="1:13" ht="15.75" x14ac:dyDescent="0.25">
      <c r="A89" s="86">
        <v>85</v>
      </c>
      <c r="B89" s="71"/>
      <c r="C89" s="60"/>
      <c r="D89" s="60"/>
      <c r="E89" s="59"/>
      <c r="F89" s="91"/>
      <c r="G89" s="68" t="str">
        <f t="shared" si="0"/>
        <v/>
      </c>
      <c r="H89" s="83"/>
      <c r="I89" s="92"/>
      <c r="J89" s="90"/>
      <c r="K89" s="85"/>
      <c r="L89" s="138"/>
      <c r="M89" s="89"/>
    </row>
    <row r="90" spans="1:13" ht="15.75" x14ac:dyDescent="0.25">
      <c r="A90" s="86">
        <v>86</v>
      </c>
      <c r="B90" s="71"/>
      <c r="C90" s="72"/>
      <c r="D90" s="72"/>
      <c r="E90" s="40"/>
      <c r="F90" s="73"/>
      <c r="G90" s="68" t="str">
        <f t="shared" si="0"/>
        <v/>
      </c>
      <c r="H90" s="87"/>
      <c r="I90" s="92"/>
      <c r="J90" s="90"/>
      <c r="K90" s="85"/>
      <c r="L90" s="138"/>
      <c r="M90" s="89"/>
    </row>
    <row r="91" spans="1:13" ht="15.75" x14ac:dyDescent="0.25">
      <c r="A91" s="86">
        <v>87</v>
      </c>
      <c r="B91" s="71"/>
      <c r="C91" s="72"/>
      <c r="D91" s="72"/>
      <c r="E91" s="40"/>
      <c r="F91" s="73"/>
      <c r="G91" s="68" t="str">
        <f t="shared" si="0"/>
        <v/>
      </c>
      <c r="H91" s="87"/>
      <c r="I91" s="74"/>
      <c r="J91" s="90"/>
      <c r="K91" s="85"/>
      <c r="L91" s="138"/>
      <c r="M91" s="89"/>
    </row>
    <row r="92" spans="1:13" ht="15.75" x14ac:dyDescent="0.25">
      <c r="A92" s="86">
        <v>88</v>
      </c>
      <c r="B92" s="71"/>
      <c r="C92" s="72"/>
      <c r="D92" s="72"/>
      <c r="E92" s="40"/>
      <c r="F92" s="73"/>
      <c r="G92" s="68" t="str">
        <f t="shared" si="0"/>
        <v/>
      </c>
      <c r="H92" s="87"/>
      <c r="I92" s="74"/>
      <c r="J92" s="90"/>
      <c r="K92" s="85"/>
      <c r="L92" s="138"/>
      <c r="M92" s="89"/>
    </row>
    <row r="93" spans="1:13" ht="15.75" x14ac:dyDescent="0.25">
      <c r="A93" s="86">
        <v>89</v>
      </c>
      <c r="B93" s="71"/>
      <c r="C93" s="72"/>
      <c r="D93" s="72"/>
      <c r="E93" s="40"/>
      <c r="F93" s="73"/>
      <c r="G93" s="68" t="str">
        <f t="shared" si="0"/>
        <v/>
      </c>
      <c r="H93" s="87"/>
      <c r="I93" s="92"/>
      <c r="J93" s="90"/>
      <c r="K93" s="85"/>
      <c r="L93" s="138"/>
      <c r="M93" s="89"/>
    </row>
    <row r="94" spans="1:13" ht="15.75" x14ac:dyDescent="0.25">
      <c r="A94" s="86">
        <v>90</v>
      </c>
      <c r="B94" s="71"/>
      <c r="C94" s="72"/>
      <c r="D94" s="72"/>
      <c r="E94" s="40"/>
      <c r="F94" s="73"/>
      <c r="G94" s="68" t="str">
        <f t="shared" si="0"/>
        <v/>
      </c>
      <c r="H94" s="87"/>
      <c r="I94" s="74"/>
      <c r="J94" s="90"/>
      <c r="K94" s="85"/>
      <c r="L94" s="138"/>
      <c r="M94" s="89"/>
    </row>
    <row r="95" spans="1:13" ht="15.75" x14ac:dyDescent="0.25">
      <c r="A95" s="86">
        <v>91</v>
      </c>
      <c r="B95" s="71"/>
      <c r="C95" s="72"/>
      <c r="D95" s="72"/>
      <c r="E95" s="40"/>
      <c r="F95" s="73"/>
      <c r="G95" s="68" t="str">
        <f t="shared" si="0"/>
        <v/>
      </c>
      <c r="H95" s="87"/>
      <c r="I95" s="74"/>
      <c r="J95" s="90"/>
      <c r="K95" s="85"/>
      <c r="L95" s="138"/>
      <c r="M95" s="89"/>
    </row>
    <row r="96" spans="1:13" ht="15.75" x14ac:dyDescent="0.25">
      <c r="A96" s="86">
        <v>92</v>
      </c>
      <c r="B96" s="71"/>
      <c r="C96" s="72"/>
      <c r="D96" s="72"/>
      <c r="E96" s="40"/>
      <c r="F96" s="73"/>
      <c r="G96" s="68" t="str">
        <f t="shared" si="0"/>
        <v/>
      </c>
      <c r="H96" s="87"/>
      <c r="I96" s="74"/>
      <c r="J96" s="90"/>
      <c r="K96" s="85"/>
      <c r="L96" s="138"/>
      <c r="M96" s="89"/>
    </row>
    <row r="97" spans="1:13" ht="15.75" x14ac:dyDescent="0.25">
      <c r="A97" s="86">
        <v>93</v>
      </c>
      <c r="B97" s="71"/>
      <c r="C97" s="72"/>
      <c r="D97" s="72"/>
      <c r="E97" s="40"/>
      <c r="F97" s="73"/>
      <c r="G97" s="68" t="str">
        <f t="shared" si="0"/>
        <v/>
      </c>
      <c r="H97" s="87"/>
      <c r="I97" s="74"/>
      <c r="J97" s="90"/>
      <c r="K97" s="85"/>
      <c r="L97" s="138"/>
      <c r="M97" s="89"/>
    </row>
    <row r="98" spans="1:13" ht="15.75" x14ac:dyDescent="0.25">
      <c r="A98" s="86">
        <v>94</v>
      </c>
      <c r="B98" s="71"/>
      <c r="C98" s="72"/>
      <c r="D98" s="72"/>
      <c r="E98" s="40"/>
      <c r="F98" s="73"/>
      <c r="G98" s="68" t="str">
        <f t="shared" si="0"/>
        <v/>
      </c>
      <c r="H98" s="87"/>
      <c r="I98" s="74"/>
      <c r="J98" s="90"/>
      <c r="K98" s="85"/>
      <c r="L98" s="138"/>
      <c r="M98" s="89"/>
    </row>
    <row r="99" spans="1:13" ht="15.75" x14ac:dyDescent="0.25">
      <c r="A99" s="86">
        <v>95</v>
      </c>
      <c r="B99" s="71"/>
      <c r="C99" s="72"/>
      <c r="D99" s="72"/>
      <c r="E99" s="40"/>
      <c r="F99" s="73"/>
      <c r="G99" s="68" t="str">
        <f t="shared" si="0"/>
        <v/>
      </c>
      <c r="H99" s="87"/>
      <c r="I99" s="74"/>
      <c r="J99" s="90"/>
      <c r="K99" s="85"/>
      <c r="L99" s="138"/>
      <c r="M99" s="89"/>
    </row>
    <row r="100" spans="1:13" ht="15.75" x14ac:dyDescent="0.25">
      <c r="A100" s="86">
        <v>96</v>
      </c>
      <c r="B100" s="71"/>
      <c r="C100" s="72"/>
      <c r="D100" s="72"/>
      <c r="E100" s="40"/>
      <c r="F100" s="73"/>
      <c r="G100" s="68" t="str">
        <f t="shared" si="0"/>
        <v/>
      </c>
      <c r="H100" s="87"/>
      <c r="I100" s="74"/>
      <c r="J100" s="90"/>
      <c r="K100" s="85"/>
      <c r="L100" s="138"/>
      <c r="M100" s="89"/>
    </row>
    <row r="101" spans="1:13" ht="15.75" x14ac:dyDescent="0.25">
      <c r="A101" s="86">
        <v>97</v>
      </c>
      <c r="B101" s="71"/>
      <c r="C101" s="72"/>
      <c r="D101" s="72"/>
      <c r="E101" s="40"/>
      <c r="F101" s="73"/>
      <c r="G101" s="68" t="str">
        <f t="shared" ref="G101:G125" si="1">IFERROR(VLOOKUP(YEAR(F101),Catégories_Année,IF(E101="F",3,2),FALSE),"")</f>
        <v/>
      </c>
      <c r="H101" s="87"/>
      <c r="I101" s="74"/>
      <c r="J101" s="90"/>
      <c r="K101" s="85"/>
      <c r="L101" s="138"/>
      <c r="M101" s="89"/>
    </row>
    <row r="102" spans="1:13" ht="15.75" x14ac:dyDescent="0.25">
      <c r="A102" s="86">
        <v>98</v>
      </c>
      <c r="B102" s="71"/>
      <c r="C102" s="72"/>
      <c r="D102" s="72"/>
      <c r="E102" s="40"/>
      <c r="F102" s="73"/>
      <c r="G102" s="68" t="str">
        <f t="shared" si="1"/>
        <v/>
      </c>
      <c r="H102" s="87"/>
      <c r="I102" s="74"/>
      <c r="J102" s="90"/>
      <c r="K102" s="85"/>
      <c r="L102" s="138"/>
      <c r="M102" s="89"/>
    </row>
    <row r="103" spans="1:13" s="7" customFormat="1" ht="15.75" x14ac:dyDescent="0.25">
      <c r="A103" s="86">
        <v>99</v>
      </c>
      <c r="B103" s="71"/>
      <c r="C103" s="72"/>
      <c r="D103" s="72"/>
      <c r="E103" s="40"/>
      <c r="F103" s="73"/>
      <c r="G103" s="68" t="str">
        <f t="shared" si="1"/>
        <v/>
      </c>
      <c r="H103" s="87"/>
      <c r="I103" s="74"/>
      <c r="J103" s="90"/>
      <c r="K103" s="85"/>
      <c r="L103" s="138"/>
      <c r="M103" s="93"/>
    </row>
    <row r="104" spans="1:13" ht="15.75" x14ac:dyDescent="0.25">
      <c r="A104" s="86">
        <v>100</v>
      </c>
      <c r="B104" s="71"/>
      <c r="C104" s="72"/>
      <c r="D104" s="72"/>
      <c r="E104" s="40"/>
      <c r="F104" s="73"/>
      <c r="G104" s="68" t="str">
        <f t="shared" si="1"/>
        <v/>
      </c>
      <c r="H104" s="87"/>
      <c r="I104" s="74"/>
      <c r="J104" s="90"/>
      <c r="K104" s="85"/>
      <c r="L104" s="138"/>
      <c r="M104" s="89"/>
    </row>
    <row r="105" spans="1:13" ht="15.75" x14ac:dyDescent="0.25">
      <c r="A105" s="86">
        <v>101</v>
      </c>
      <c r="B105" s="71"/>
      <c r="C105" s="72"/>
      <c r="D105" s="72"/>
      <c r="E105" s="40"/>
      <c r="F105" s="73"/>
      <c r="G105" s="68" t="str">
        <f t="shared" si="1"/>
        <v/>
      </c>
      <c r="H105" s="87"/>
      <c r="I105" s="92"/>
      <c r="J105" s="90"/>
      <c r="K105" s="85"/>
      <c r="L105" s="138"/>
      <c r="M105" s="89"/>
    </row>
    <row r="106" spans="1:13" ht="15.75" x14ac:dyDescent="0.25">
      <c r="A106" s="86">
        <v>102</v>
      </c>
      <c r="B106" s="71"/>
      <c r="C106" s="72"/>
      <c r="D106" s="72"/>
      <c r="E106" s="40"/>
      <c r="F106" s="73"/>
      <c r="G106" s="68" t="str">
        <f t="shared" si="1"/>
        <v/>
      </c>
      <c r="H106" s="87"/>
      <c r="I106" s="92"/>
      <c r="J106" s="90"/>
      <c r="K106" s="85"/>
      <c r="L106" s="138"/>
      <c r="M106" s="89"/>
    </row>
    <row r="107" spans="1:13" ht="15.75" x14ac:dyDescent="0.25">
      <c r="A107" s="86">
        <v>103</v>
      </c>
      <c r="B107" s="71"/>
      <c r="C107" s="72"/>
      <c r="D107" s="72"/>
      <c r="E107" s="40"/>
      <c r="F107" s="73"/>
      <c r="G107" s="68" t="str">
        <f t="shared" si="1"/>
        <v/>
      </c>
      <c r="H107" s="87"/>
      <c r="I107" s="92"/>
      <c r="J107" s="90"/>
      <c r="K107" s="85"/>
      <c r="L107" s="138"/>
      <c r="M107" s="89"/>
    </row>
    <row r="108" spans="1:13" ht="15.75" x14ac:dyDescent="0.25">
      <c r="A108" s="86">
        <v>104</v>
      </c>
      <c r="B108" s="71"/>
      <c r="C108" s="72"/>
      <c r="D108" s="72"/>
      <c r="E108" s="40"/>
      <c r="F108" s="73"/>
      <c r="G108" s="68" t="str">
        <f t="shared" si="1"/>
        <v/>
      </c>
      <c r="H108" s="87"/>
      <c r="I108" s="74"/>
      <c r="J108" s="90"/>
      <c r="K108" s="85"/>
      <c r="L108" s="138"/>
      <c r="M108" s="89"/>
    </row>
    <row r="109" spans="1:13" ht="15.75" x14ac:dyDescent="0.25">
      <c r="A109" s="86">
        <v>105</v>
      </c>
      <c r="B109" s="71"/>
      <c r="C109" s="72"/>
      <c r="D109" s="72"/>
      <c r="E109" s="40"/>
      <c r="F109" s="73"/>
      <c r="G109" s="68" t="str">
        <f t="shared" si="1"/>
        <v/>
      </c>
      <c r="H109" s="87"/>
      <c r="I109" s="74"/>
      <c r="J109" s="90"/>
      <c r="K109" s="85"/>
      <c r="L109" s="138"/>
      <c r="M109" s="89"/>
    </row>
    <row r="110" spans="1:13" ht="15.75" x14ac:dyDescent="0.25">
      <c r="A110" s="86">
        <v>106</v>
      </c>
      <c r="B110" s="71"/>
      <c r="C110" s="72"/>
      <c r="D110" s="72"/>
      <c r="E110" s="40"/>
      <c r="F110" s="73"/>
      <c r="G110" s="68" t="str">
        <f t="shared" si="1"/>
        <v/>
      </c>
      <c r="H110" s="87"/>
      <c r="I110" s="74"/>
      <c r="J110" s="90"/>
      <c r="K110" s="85"/>
      <c r="L110" s="138"/>
      <c r="M110" s="89"/>
    </row>
    <row r="111" spans="1:13" ht="15.75" x14ac:dyDescent="0.25">
      <c r="A111" s="86">
        <v>107</v>
      </c>
      <c r="B111" s="71"/>
      <c r="C111" s="72"/>
      <c r="D111" s="72"/>
      <c r="E111" s="40"/>
      <c r="F111" s="73"/>
      <c r="G111" s="68" t="str">
        <f t="shared" si="1"/>
        <v/>
      </c>
      <c r="H111" s="87"/>
      <c r="I111" s="74"/>
      <c r="J111" s="90"/>
      <c r="K111" s="85"/>
      <c r="L111" s="138"/>
      <c r="M111" s="89"/>
    </row>
    <row r="112" spans="1:13" ht="15.75" x14ac:dyDescent="0.25">
      <c r="A112" s="86">
        <v>108</v>
      </c>
      <c r="B112" s="71"/>
      <c r="C112" s="72"/>
      <c r="D112" s="72"/>
      <c r="E112" s="40"/>
      <c r="F112" s="73"/>
      <c r="G112" s="68" t="str">
        <f t="shared" si="1"/>
        <v/>
      </c>
      <c r="H112" s="87"/>
      <c r="I112" s="74"/>
      <c r="J112" s="90"/>
      <c r="K112" s="85"/>
      <c r="L112" s="138"/>
      <c r="M112" s="89"/>
    </row>
    <row r="113" spans="1:13" ht="15.75" x14ac:dyDescent="0.25">
      <c r="A113" s="86">
        <v>109</v>
      </c>
      <c r="B113" s="71"/>
      <c r="C113" s="72"/>
      <c r="D113" s="72"/>
      <c r="E113" s="40"/>
      <c r="F113" s="73"/>
      <c r="G113" s="68" t="str">
        <f t="shared" si="1"/>
        <v/>
      </c>
      <c r="H113" s="87"/>
      <c r="I113" s="74"/>
      <c r="J113" s="90"/>
      <c r="K113" s="85"/>
      <c r="L113" s="138"/>
      <c r="M113" s="89"/>
    </row>
    <row r="114" spans="1:13" ht="15.75" x14ac:dyDescent="0.25">
      <c r="A114" s="86">
        <v>110</v>
      </c>
      <c r="B114" s="71"/>
      <c r="C114" s="72"/>
      <c r="D114" s="72"/>
      <c r="E114" s="40"/>
      <c r="F114" s="73"/>
      <c r="G114" s="68" t="str">
        <f t="shared" si="1"/>
        <v/>
      </c>
      <c r="H114" s="87"/>
      <c r="I114" s="74"/>
      <c r="J114" s="90"/>
      <c r="K114" s="85"/>
      <c r="L114" s="138"/>
      <c r="M114" s="89"/>
    </row>
    <row r="115" spans="1:13" ht="15.75" x14ac:dyDescent="0.25">
      <c r="A115" s="86">
        <v>111</v>
      </c>
      <c r="B115" s="71"/>
      <c r="C115" s="72"/>
      <c r="D115" s="72"/>
      <c r="E115" s="40"/>
      <c r="F115" s="73"/>
      <c r="G115" s="68" t="str">
        <f t="shared" si="1"/>
        <v/>
      </c>
      <c r="H115" s="87"/>
      <c r="I115" s="74"/>
      <c r="J115" s="90"/>
      <c r="K115" s="85"/>
      <c r="L115" s="138"/>
      <c r="M115" s="89"/>
    </row>
    <row r="116" spans="1:13" ht="15.75" x14ac:dyDescent="0.25">
      <c r="A116" s="86">
        <v>112</v>
      </c>
      <c r="B116" s="71"/>
      <c r="C116" s="72"/>
      <c r="D116" s="72"/>
      <c r="E116" s="40"/>
      <c r="F116" s="73"/>
      <c r="G116" s="68" t="str">
        <f t="shared" si="1"/>
        <v/>
      </c>
      <c r="H116" s="87"/>
      <c r="I116" s="74"/>
      <c r="J116" s="90"/>
      <c r="K116" s="85"/>
      <c r="L116" s="138"/>
      <c r="M116" s="89"/>
    </row>
    <row r="117" spans="1:13" ht="15.75" x14ac:dyDescent="0.25">
      <c r="A117" s="86">
        <v>113</v>
      </c>
      <c r="B117" s="71"/>
      <c r="C117" s="72"/>
      <c r="D117" s="72"/>
      <c r="E117" s="40"/>
      <c r="F117" s="73"/>
      <c r="G117" s="68" t="str">
        <f t="shared" si="1"/>
        <v/>
      </c>
      <c r="H117" s="87"/>
      <c r="I117" s="74"/>
      <c r="J117" s="90"/>
      <c r="K117" s="85"/>
      <c r="L117" s="138"/>
      <c r="M117" s="89"/>
    </row>
    <row r="118" spans="1:13" ht="15.75" x14ac:dyDescent="0.25">
      <c r="A118" s="86">
        <v>114</v>
      </c>
      <c r="B118" s="71"/>
      <c r="C118" s="72"/>
      <c r="D118" s="72"/>
      <c r="E118" s="40"/>
      <c r="F118" s="73"/>
      <c r="G118" s="68" t="str">
        <f t="shared" si="1"/>
        <v/>
      </c>
      <c r="H118" s="87"/>
      <c r="I118" s="74"/>
      <c r="J118" s="90"/>
      <c r="K118" s="85"/>
      <c r="L118" s="138"/>
      <c r="M118" s="89"/>
    </row>
    <row r="119" spans="1:13" ht="15.75" x14ac:dyDescent="0.25">
      <c r="A119" s="86">
        <v>115</v>
      </c>
      <c r="B119" s="71"/>
      <c r="C119" s="72"/>
      <c r="D119" s="72"/>
      <c r="E119" s="40"/>
      <c r="F119" s="73"/>
      <c r="G119" s="68" t="str">
        <f t="shared" si="1"/>
        <v/>
      </c>
      <c r="H119" s="87"/>
      <c r="I119" s="74"/>
      <c r="J119" s="90"/>
      <c r="K119" s="85"/>
      <c r="L119" s="138"/>
      <c r="M119" s="89"/>
    </row>
    <row r="120" spans="1:13" ht="15.75" x14ac:dyDescent="0.25">
      <c r="A120" s="86">
        <v>116</v>
      </c>
      <c r="B120" s="71"/>
      <c r="C120" s="72"/>
      <c r="D120" s="72"/>
      <c r="E120" s="40"/>
      <c r="F120" s="73"/>
      <c r="G120" s="68" t="str">
        <f t="shared" si="1"/>
        <v/>
      </c>
      <c r="H120" s="87"/>
      <c r="I120" s="74"/>
      <c r="J120" s="90"/>
      <c r="K120" s="85"/>
      <c r="L120" s="138"/>
      <c r="M120" s="89"/>
    </row>
    <row r="121" spans="1:13" ht="15.75" x14ac:dyDescent="0.25">
      <c r="A121" s="86">
        <v>117</v>
      </c>
      <c r="B121" s="71"/>
      <c r="C121" s="72"/>
      <c r="D121" s="72"/>
      <c r="E121" s="40"/>
      <c r="F121" s="73"/>
      <c r="G121" s="68" t="str">
        <f t="shared" si="1"/>
        <v/>
      </c>
      <c r="H121" s="87"/>
      <c r="I121" s="74"/>
      <c r="J121" s="90"/>
      <c r="K121" s="85"/>
      <c r="L121" s="138"/>
      <c r="M121" s="89"/>
    </row>
    <row r="122" spans="1:13" ht="15.75" x14ac:dyDescent="0.25">
      <c r="A122" s="86">
        <v>118</v>
      </c>
      <c r="B122" s="71"/>
      <c r="C122" s="72"/>
      <c r="D122" s="72"/>
      <c r="E122" s="40"/>
      <c r="F122" s="73"/>
      <c r="G122" s="68" t="str">
        <f t="shared" si="1"/>
        <v/>
      </c>
      <c r="H122" s="87"/>
      <c r="I122" s="74"/>
      <c r="J122" s="90"/>
      <c r="K122" s="85"/>
      <c r="L122" s="138"/>
      <c r="M122" s="89"/>
    </row>
    <row r="123" spans="1:13" ht="15.75" x14ac:dyDescent="0.25">
      <c r="A123" s="86">
        <v>119</v>
      </c>
      <c r="B123" s="71"/>
      <c r="C123" s="72"/>
      <c r="D123" s="72"/>
      <c r="E123" s="40"/>
      <c r="F123" s="73"/>
      <c r="G123" s="68" t="str">
        <f t="shared" si="1"/>
        <v/>
      </c>
      <c r="H123" s="87"/>
      <c r="I123" s="74"/>
      <c r="J123" s="90"/>
      <c r="K123" s="85"/>
      <c r="L123" s="138"/>
      <c r="M123" s="89"/>
    </row>
    <row r="124" spans="1:13" ht="15.75" x14ac:dyDescent="0.25">
      <c r="A124" s="86">
        <v>120</v>
      </c>
      <c r="B124" s="71"/>
      <c r="C124" s="72"/>
      <c r="D124" s="72"/>
      <c r="E124" s="40"/>
      <c r="F124" s="73"/>
      <c r="G124" s="68" t="str">
        <f t="shared" si="1"/>
        <v/>
      </c>
      <c r="H124" s="87"/>
      <c r="I124" s="74"/>
      <c r="J124" s="90"/>
      <c r="K124" s="85"/>
      <c r="L124" s="138"/>
      <c r="M124" s="89"/>
    </row>
    <row r="125" spans="1:13" ht="16.5" thickBot="1" x14ac:dyDescent="0.3">
      <c r="A125" s="86">
        <v>121</v>
      </c>
      <c r="B125" s="71"/>
      <c r="C125" s="72"/>
      <c r="D125" s="72"/>
      <c r="E125" s="40"/>
      <c r="F125" s="73"/>
      <c r="G125" s="68" t="str">
        <f t="shared" si="1"/>
        <v/>
      </c>
      <c r="H125" s="87"/>
      <c r="I125" s="74"/>
      <c r="J125" s="90"/>
      <c r="K125" s="85"/>
      <c r="L125" s="139"/>
      <c r="M125" s="94"/>
    </row>
    <row r="126" spans="1:13" x14ac:dyDescent="0.25">
      <c r="F126" s="76"/>
      <c r="M126" s="1"/>
    </row>
    <row r="127" spans="1:13" x14ac:dyDescent="0.25">
      <c r="M127" s="1"/>
    </row>
    <row r="128" spans="1:13" x14ac:dyDescent="0.25">
      <c r="M128" s="1"/>
    </row>
    <row r="129" spans="13:13" x14ac:dyDescent="0.25">
      <c r="M129" s="1"/>
    </row>
    <row r="130" spans="13:13" x14ac:dyDescent="0.25">
      <c r="M130" s="1"/>
    </row>
    <row r="131" spans="13:13" x14ac:dyDescent="0.25">
      <c r="M131" s="1"/>
    </row>
    <row r="132" spans="13:13" x14ac:dyDescent="0.25">
      <c r="M132" s="1"/>
    </row>
    <row r="133" spans="13:13" x14ac:dyDescent="0.25">
      <c r="M133" s="1"/>
    </row>
  </sheetData>
  <sheetProtection selectLockedCells="1" sort="0"/>
  <autoFilter ref="A4:M126">
    <sortState ref="A5:M126">
      <sortCondition ref="B4:B126"/>
    </sortState>
  </autoFilter>
  <mergeCells count="2">
    <mergeCell ref="C2:D2"/>
    <mergeCell ref="E2:H2"/>
  </mergeCells>
  <dataValidations count="2">
    <dataValidation type="list" allowBlank="1" showInputMessage="1" showErrorMessage="1" sqref="E5:E125">
      <formula1>"F,M"</formula1>
    </dataValidation>
    <dataValidation type="list" allowBlank="1" showInputMessage="1" showErrorMessage="1" sqref="G87:G125 G3 G5:G85">
      <formula1>Catégories</formula1>
    </dataValidation>
  </dataValidations>
  <hyperlinks>
    <hyperlink ref="I1" r:id="rId1"/>
  </hyperlinks>
  <printOptions horizontalCentered="1" verticalCentered="1"/>
  <pageMargins left="0.25" right="0.25" top="0.75" bottom="0.75" header="0.3" footer="0.3"/>
  <pageSetup paperSize="9" scale="71" fitToHeight="0" orientation="landscape" horizontalDpi="4294967293" r:id="rId2"/>
  <headerFooter>
    <oddFooter>&amp;C&amp;1#&amp;"Arial"&amp;6&amp;K626469Internal</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tabColor rgb="FFFF0000"/>
  </sheetPr>
  <dimension ref="A1:N150"/>
  <sheetViews>
    <sheetView workbookViewId="0">
      <selection activeCell="L109" sqref="L109"/>
    </sheetView>
  </sheetViews>
  <sheetFormatPr baseColWidth="10" defaultColWidth="11.42578125" defaultRowHeight="15" x14ac:dyDescent="0.25"/>
  <cols>
    <col min="6" max="6" width="12.42578125" bestFit="1" customWidth="1"/>
    <col min="7" max="7" width="17.42578125" bestFit="1" customWidth="1"/>
    <col min="9" max="10" width="11.42578125" style="13"/>
    <col min="11" max="11" width="15.7109375" style="13" bestFit="1" customWidth="1"/>
  </cols>
  <sheetData>
    <row r="1" spans="1:14" x14ac:dyDescent="0.25">
      <c r="A1" s="149" t="s">
        <v>25</v>
      </c>
      <c r="B1" s="65" t="s">
        <v>26</v>
      </c>
      <c r="C1" s="65" t="s">
        <v>27</v>
      </c>
      <c r="D1" s="65" t="s">
        <v>5</v>
      </c>
      <c r="E1" s="65" t="s">
        <v>7</v>
      </c>
      <c r="F1" s="65" t="s">
        <v>28</v>
      </c>
      <c r="G1" s="65" t="s">
        <v>29</v>
      </c>
      <c r="H1" s="65" t="s">
        <v>1</v>
      </c>
      <c r="I1" s="66" t="s">
        <v>30</v>
      </c>
      <c r="J1" s="66" t="s">
        <v>31</v>
      </c>
      <c r="K1" s="66" t="s">
        <v>32</v>
      </c>
    </row>
    <row r="2" spans="1:14" ht="15.75" x14ac:dyDescent="0.25">
      <c r="A2" s="149"/>
      <c r="C2" s="65"/>
      <c r="D2" s="25"/>
      <c r="E2" s="25"/>
      <c r="F2" s="25"/>
      <c r="G2" s="25"/>
      <c r="H2" s="25"/>
      <c r="I2" s="77"/>
      <c r="J2" s="77"/>
      <c r="K2" s="77"/>
      <c r="L2" s="77"/>
      <c r="M2">
        <v>59.917000000000002</v>
      </c>
      <c r="N2">
        <v>59.917000000000002</v>
      </c>
    </row>
    <row r="3" spans="1:14" ht="15.75" x14ac:dyDescent="0.25">
      <c r="A3" s="149"/>
      <c r="C3" s="65"/>
      <c r="D3" s="25"/>
      <c r="E3" s="25"/>
      <c r="F3" s="25"/>
      <c r="G3" s="25"/>
      <c r="H3" s="25"/>
      <c r="I3" s="77"/>
      <c r="J3" s="77"/>
      <c r="K3" s="77"/>
    </row>
    <row r="4" spans="1:14" ht="15.75" x14ac:dyDescent="0.25">
      <c r="A4" s="149"/>
      <c r="C4" s="65"/>
      <c r="D4" s="25"/>
      <c r="E4" s="25"/>
      <c r="F4" s="25"/>
      <c r="G4" s="25"/>
      <c r="H4" s="25"/>
      <c r="I4" s="77"/>
      <c r="J4" s="77"/>
      <c r="K4" s="77"/>
    </row>
    <row r="5" spans="1:14" ht="15.75" x14ac:dyDescent="0.25">
      <c r="A5" s="149"/>
      <c r="C5" s="65"/>
      <c r="D5" s="25"/>
      <c r="E5" s="25"/>
      <c r="F5" s="25"/>
      <c r="G5" s="25"/>
      <c r="H5" s="25"/>
      <c r="I5" s="77"/>
      <c r="J5" s="77"/>
      <c r="K5" s="77"/>
    </row>
    <row r="6" spans="1:14" ht="15.75" x14ac:dyDescent="0.25">
      <c r="A6" s="149"/>
      <c r="C6" s="65"/>
      <c r="D6" s="25"/>
      <c r="E6" s="25"/>
      <c r="F6" s="25"/>
      <c r="G6" s="25"/>
      <c r="H6" s="25"/>
      <c r="I6" s="77"/>
      <c r="J6" s="77"/>
      <c r="K6" s="77"/>
    </row>
    <row r="7" spans="1:14" ht="15.75" x14ac:dyDescent="0.25">
      <c r="A7" s="149"/>
      <c r="C7" s="65"/>
      <c r="D7" s="25"/>
      <c r="E7" s="25"/>
      <c r="F7" s="25"/>
      <c r="G7" s="25"/>
      <c r="H7" s="25"/>
      <c r="I7" s="77"/>
      <c r="J7" s="77"/>
      <c r="K7" s="77"/>
    </row>
    <row r="8" spans="1:14" ht="15.75" x14ac:dyDescent="0.25">
      <c r="A8" s="149"/>
      <c r="C8" s="65"/>
      <c r="D8" s="25"/>
      <c r="E8" s="25"/>
      <c r="F8" s="25"/>
      <c r="G8" s="25"/>
      <c r="H8" s="25"/>
      <c r="I8" s="77"/>
      <c r="J8" s="77"/>
      <c r="K8" s="77"/>
    </row>
    <row r="9" spans="1:14" ht="15.75" x14ac:dyDescent="0.25">
      <c r="A9" s="149"/>
      <c r="C9" s="65"/>
      <c r="D9" s="25"/>
      <c r="E9" s="25"/>
      <c r="F9" s="25"/>
      <c r="G9" s="25"/>
      <c r="H9" s="25"/>
      <c r="I9" s="77"/>
      <c r="J9" s="77"/>
      <c r="K9" s="77"/>
    </row>
    <row r="10" spans="1:14" ht="15.75" x14ac:dyDescent="0.25">
      <c r="A10" s="149"/>
      <c r="C10" s="65"/>
      <c r="D10" s="25"/>
      <c r="E10" s="25"/>
      <c r="F10" s="25"/>
      <c r="G10" s="25"/>
      <c r="H10" s="25"/>
      <c r="I10" s="77"/>
      <c r="J10" s="77"/>
      <c r="K10" s="77"/>
    </row>
    <row r="11" spans="1:14" ht="15.75" x14ac:dyDescent="0.25">
      <c r="A11" s="149"/>
      <c r="C11" s="65"/>
      <c r="D11" s="25"/>
      <c r="E11" s="25"/>
      <c r="F11" s="25"/>
      <c r="G11" s="25"/>
      <c r="H11" s="25"/>
      <c r="I11" s="77"/>
      <c r="J11" s="77"/>
      <c r="K11" s="77"/>
    </row>
    <row r="12" spans="1:14" ht="15.75" x14ac:dyDescent="0.25">
      <c r="A12" s="149"/>
      <c r="C12" s="65"/>
      <c r="D12" s="25"/>
      <c r="E12" s="25"/>
      <c r="F12" s="25"/>
      <c r="G12" s="25"/>
      <c r="H12" s="25"/>
      <c r="I12" s="77"/>
      <c r="J12" s="77"/>
      <c r="K12" s="77"/>
    </row>
    <row r="13" spans="1:14" ht="15.75" x14ac:dyDescent="0.25">
      <c r="A13" s="149"/>
      <c r="C13" s="65"/>
      <c r="D13" s="25"/>
      <c r="E13" s="25"/>
      <c r="F13" s="25"/>
      <c r="G13" s="25"/>
      <c r="H13" s="25"/>
      <c r="I13" s="77"/>
      <c r="J13" s="77"/>
      <c r="K13" s="77"/>
    </row>
    <row r="14" spans="1:14" ht="15.75" x14ac:dyDescent="0.25">
      <c r="A14" s="149"/>
      <c r="C14" s="65"/>
      <c r="D14" s="25"/>
      <c r="E14" s="25"/>
      <c r="F14" s="25"/>
      <c r="G14" s="25"/>
      <c r="H14" s="25"/>
      <c r="I14" s="77"/>
      <c r="J14" s="77"/>
      <c r="K14" s="77"/>
    </row>
    <row r="15" spans="1:14" ht="15.75" x14ac:dyDescent="0.25">
      <c r="A15" s="149"/>
      <c r="C15" s="65"/>
      <c r="D15" s="25"/>
      <c r="E15" s="25"/>
      <c r="F15" s="25"/>
      <c r="G15" s="25"/>
      <c r="H15" s="25"/>
      <c r="I15" s="77"/>
      <c r="J15" s="77"/>
      <c r="K15" s="77"/>
    </row>
    <row r="16" spans="1:14" ht="15.75" x14ac:dyDescent="0.25">
      <c r="A16" s="149"/>
      <c r="C16" s="65"/>
      <c r="D16" s="25"/>
      <c r="E16" s="25"/>
      <c r="F16" s="25"/>
      <c r="G16" s="25"/>
      <c r="H16" s="25"/>
      <c r="I16" s="77"/>
      <c r="J16" s="77"/>
      <c r="K16" s="77"/>
    </row>
    <row r="17" spans="1:11" ht="15.75" x14ac:dyDescent="0.25">
      <c r="A17" s="149"/>
      <c r="C17" s="65"/>
      <c r="D17" s="25"/>
      <c r="E17" s="25"/>
      <c r="F17" s="25"/>
      <c r="G17" s="25"/>
      <c r="H17" s="25"/>
      <c r="I17" s="77"/>
      <c r="J17" s="77"/>
      <c r="K17" s="77"/>
    </row>
    <row r="18" spans="1:11" ht="15.75" x14ac:dyDescent="0.25">
      <c r="A18" s="149"/>
      <c r="C18" s="65"/>
      <c r="D18" s="25"/>
      <c r="E18" s="25"/>
      <c r="F18" s="25"/>
      <c r="G18" s="25"/>
      <c r="H18" s="25"/>
      <c r="I18" s="77"/>
      <c r="J18" s="77"/>
      <c r="K18" s="77"/>
    </row>
    <row r="19" spans="1:11" ht="15.75" x14ac:dyDescent="0.25">
      <c r="A19" s="149"/>
      <c r="C19" s="65"/>
      <c r="D19" s="25"/>
      <c r="E19" s="25"/>
      <c r="F19" s="25"/>
      <c r="G19" s="25"/>
      <c r="H19" s="25"/>
      <c r="I19" s="77"/>
      <c r="J19" s="77"/>
      <c r="K19" s="77"/>
    </row>
    <row r="20" spans="1:11" ht="15.75" x14ac:dyDescent="0.25">
      <c r="A20" s="149"/>
      <c r="C20" s="65"/>
      <c r="D20" s="25"/>
      <c r="E20" s="25"/>
      <c r="F20" s="25"/>
      <c r="G20" s="25"/>
      <c r="H20" s="25"/>
      <c r="I20" s="77"/>
      <c r="J20" s="77"/>
      <c r="K20" s="77"/>
    </row>
    <row r="21" spans="1:11" ht="15.75" x14ac:dyDescent="0.25">
      <c r="A21" s="149"/>
      <c r="C21" s="65"/>
      <c r="D21" s="25"/>
      <c r="E21" s="25"/>
      <c r="F21" s="25"/>
      <c r="G21" s="25"/>
      <c r="H21" s="25"/>
      <c r="I21" s="77"/>
      <c r="J21" s="77"/>
      <c r="K21" s="77"/>
    </row>
    <row r="22" spans="1:11" ht="15.75" x14ac:dyDescent="0.25">
      <c r="A22" s="149"/>
      <c r="C22" s="65"/>
      <c r="D22" s="25"/>
      <c r="E22" s="25"/>
      <c r="F22" s="25"/>
      <c r="G22" s="25"/>
      <c r="H22" s="25"/>
      <c r="I22" s="77"/>
      <c r="J22" s="77"/>
      <c r="K22" s="77"/>
    </row>
    <row r="23" spans="1:11" ht="15.75" x14ac:dyDescent="0.25">
      <c r="A23" s="149"/>
      <c r="C23" s="65"/>
      <c r="D23" s="25"/>
      <c r="E23" s="25"/>
      <c r="F23" s="25"/>
      <c r="G23" s="25"/>
      <c r="H23" s="25"/>
      <c r="I23" s="77"/>
      <c r="J23" s="77"/>
      <c r="K23" s="77"/>
    </row>
    <row r="24" spans="1:11" ht="15.75" x14ac:dyDescent="0.25">
      <c r="A24" s="149"/>
      <c r="C24" s="65"/>
      <c r="D24" s="25"/>
      <c r="E24" s="25"/>
      <c r="F24" s="25"/>
      <c r="G24" s="25"/>
      <c r="H24" s="25"/>
      <c r="I24" s="77"/>
      <c r="J24" s="77"/>
      <c r="K24" s="77"/>
    </row>
    <row r="25" spans="1:11" ht="15.75" x14ac:dyDescent="0.25">
      <c r="A25" s="149"/>
      <c r="C25" s="65"/>
      <c r="D25" s="25"/>
      <c r="E25" s="25"/>
      <c r="F25" s="25"/>
      <c r="G25" s="25"/>
      <c r="H25" s="25"/>
      <c r="I25" s="77"/>
      <c r="J25" s="77"/>
      <c r="K25" s="77"/>
    </row>
    <row r="26" spans="1:11" ht="15.75" x14ac:dyDescent="0.25">
      <c r="A26" s="149"/>
      <c r="C26" s="65"/>
      <c r="D26" s="25"/>
      <c r="E26" s="25"/>
      <c r="F26" s="25"/>
      <c r="G26" s="25"/>
      <c r="H26" s="25"/>
      <c r="I26" s="77"/>
      <c r="J26" s="77"/>
      <c r="K26" s="77"/>
    </row>
    <row r="27" spans="1:11" ht="15.75" x14ac:dyDescent="0.25">
      <c r="A27" s="149"/>
      <c r="C27" s="65"/>
      <c r="D27" s="25"/>
      <c r="E27" s="25"/>
      <c r="F27" s="25"/>
      <c r="G27" s="25"/>
      <c r="H27" s="25"/>
      <c r="I27" s="77"/>
      <c r="J27" s="77"/>
      <c r="K27" s="77"/>
    </row>
    <row r="28" spans="1:11" ht="15.75" x14ac:dyDescent="0.25">
      <c r="A28" s="149"/>
      <c r="C28" s="65"/>
      <c r="D28" s="25"/>
      <c r="E28" s="25"/>
      <c r="F28" s="25"/>
      <c r="G28" s="25"/>
      <c r="H28" s="25"/>
      <c r="I28" s="77"/>
      <c r="J28" s="77"/>
      <c r="K28" s="77"/>
    </row>
    <row r="29" spans="1:11" ht="15.75" x14ac:dyDescent="0.25">
      <c r="A29" s="149"/>
      <c r="C29" s="65"/>
      <c r="D29" s="25"/>
      <c r="E29" s="25"/>
      <c r="F29" s="25"/>
      <c r="G29" s="25"/>
      <c r="H29" s="25"/>
      <c r="I29" s="77"/>
      <c r="J29" s="77"/>
      <c r="K29" s="77"/>
    </row>
    <row r="30" spans="1:11" ht="15.75" x14ac:dyDescent="0.25">
      <c r="A30" s="149"/>
      <c r="C30" s="65"/>
      <c r="D30" s="25"/>
      <c r="E30" s="25"/>
      <c r="F30" s="25"/>
      <c r="G30" s="25"/>
      <c r="H30" s="25"/>
      <c r="I30" s="77"/>
      <c r="J30" s="77"/>
      <c r="K30" s="77"/>
    </row>
    <row r="31" spans="1:11" ht="15.75" x14ac:dyDescent="0.25">
      <c r="A31" s="149"/>
      <c r="C31" s="65"/>
      <c r="D31" s="25"/>
      <c r="E31" s="25"/>
      <c r="F31" s="25"/>
      <c r="G31" s="25"/>
      <c r="H31" s="25"/>
      <c r="I31" s="77"/>
      <c r="J31" s="77"/>
      <c r="K31" s="77"/>
    </row>
    <row r="32" spans="1:11" ht="15.75" x14ac:dyDescent="0.25">
      <c r="A32" s="149"/>
      <c r="C32" s="65"/>
      <c r="D32" s="25"/>
      <c r="E32" s="25"/>
      <c r="F32" s="25"/>
      <c r="G32" s="25"/>
      <c r="H32" s="25"/>
      <c r="I32" s="77"/>
      <c r="J32" s="77"/>
      <c r="K32" s="77"/>
    </row>
    <row r="33" spans="1:11" ht="15.75" x14ac:dyDescent="0.25">
      <c r="A33" s="149"/>
      <c r="C33" s="65"/>
      <c r="D33" s="25"/>
      <c r="E33" s="25"/>
      <c r="F33" s="25"/>
      <c r="G33" s="25"/>
      <c r="H33" s="25"/>
      <c r="I33" s="77"/>
      <c r="J33" s="77"/>
      <c r="K33" s="77"/>
    </row>
    <row r="34" spans="1:11" ht="15.75" x14ac:dyDescent="0.25">
      <c r="A34" s="149"/>
      <c r="C34" s="65"/>
      <c r="D34" s="25"/>
      <c r="E34" s="25"/>
      <c r="F34" s="25"/>
      <c r="G34" s="25"/>
      <c r="H34" s="25"/>
      <c r="I34" s="77"/>
      <c r="J34" s="77"/>
      <c r="K34" s="77"/>
    </row>
    <row r="35" spans="1:11" ht="15.75" x14ac:dyDescent="0.25">
      <c r="A35" s="149"/>
      <c r="C35" s="65"/>
      <c r="D35" s="25"/>
      <c r="E35" s="25"/>
      <c r="F35" s="25"/>
      <c r="G35" s="25"/>
      <c r="H35" s="25"/>
      <c r="I35" s="77"/>
      <c r="J35" s="77"/>
      <c r="K35" s="77"/>
    </row>
    <row r="36" spans="1:11" ht="15.75" x14ac:dyDescent="0.25">
      <c r="A36" s="149"/>
      <c r="C36" s="65"/>
      <c r="D36" s="25"/>
      <c r="E36" s="25"/>
      <c r="F36" s="25"/>
      <c r="G36" s="25"/>
      <c r="H36" s="25"/>
      <c r="I36" s="77"/>
      <c r="J36" s="77"/>
      <c r="K36" s="77"/>
    </row>
    <row r="37" spans="1:11" ht="15.75" x14ac:dyDescent="0.25">
      <c r="A37" s="149"/>
      <c r="C37" s="65"/>
      <c r="D37" s="25"/>
      <c r="E37" s="25"/>
      <c r="F37" s="25"/>
      <c r="G37" s="25"/>
      <c r="H37" s="25"/>
      <c r="I37" s="77"/>
      <c r="J37" s="77"/>
      <c r="K37" s="77"/>
    </row>
    <row r="38" spans="1:11" ht="15.75" x14ac:dyDescent="0.25">
      <c r="A38" s="149"/>
      <c r="C38" s="65"/>
      <c r="D38" s="25"/>
      <c r="E38" s="25"/>
      <c r="F38" s="25"/>
      <c r="G38" s="25"/>
      <c r="H38" s="25"/>
      <c r="I38" s="77"/>
      <c r="J38" s="77"/>
      <c r="K38" s="77"/>
    </row>
    <row r="39" spans="1:11" ht="15.75" x14ac:dyDescent="0.25">
      <c r="A39" s="149"/>
      <c r="C39" s="65"/>
      <c r="D39" s="25"/>
      <c r="E39" s="25"/>
      <c r="F39" s="25"/>
      <c r="G39" s="25"/>
      <c r="H39" s="25"/>
      <c r="I39" s="77"/>
      <c r="J39" s="77"/>
      <c r="K39" s="77"/>
    </row>
    <row r="40" spans="1:11" ht="15.75" x14ac:dyDescent="0.25">
      <c r="A40" s="149"/>
      <c r="C40" s="65"/>
      <c r="D40" s="25"/>
      <c r="E40" s="25"/>
      <c r="F40" s="25"/>
      <c r="G40" s="25"/>
      <c r="H40" s="25"/>
      <c r="I40" s="77"/>
      <c r="J40" s="77"/>
      <c r="K40" s="77"/>
    </row>
    <row r="41" spans="1:11" ht="15.75" x14ac:dyDescent="0.25">
      <c r="A41" s="149"/>
      <c r="C41" s="65"/>
      <c r="D41" s="25"/>
      <c r="E41" s="25"/>
      <c r="F41" s="25"/>
      <c r="G41" s="25"/>
      <c r="H41" s="25"/>
      <c r="I41" s="77"/>
      <c r="J41" s="77"/>
      <c r="K41" s="77"/>
    </row>
    <row r="42" spans="1:11" ht="15.75" x14ac:dyDescent="0.25">
      <c r="A42" s="149"/>
      <c r="C42" s="65"/>
      <c r="D42" s="25"/>
      <c r="E42" s="25"/>
      <c r="F42" s="25"/>
      <c r="G42" s="25"/>
      <c r="H42" s="25"/>
      <c r="I42" s="77"/>
      <c r="J42" s="77"/>
      <c r="K42" s="77"/>
    </row>
    <row r="43" spans="1:11" ht="15.75" x14ac:dyDescent="0.25">
      <c r="A43" s="149"/>
      <c r="C43" s="65"/>
      <c r="D43" s="25"/>
      <c r="E43" s="25"/>
      <c r="F43" s="25"/>
      <c r="G43" s="25"/>
      <c r="H43" s="25"/>
      <c r="I43" s="77"/>
      <c r="J43" s="77"/>
      <c r="K43" s="77"/>
    </row>
    <row r="44" spans="1:11" ht="15.75" x14ac:dyDescent="0.25">
      <c r="A44" s="149"/>
      <c r="C44" s="65"/>
      <c r="D44" s="25"/>
      <c r="E44" s="25"/>
      <c r="F44" s="25"/>
      <c r="G44" s="25"/>
      <c r="H44" s="25"/>
      <c r="I44" s="77"/>
      <c r="J44" s="77"/>
      <c r="K44" s="77"/>
    </row>
    <row r="45" spans="1:11" ht="15.75" x14ac:dyDescent="0.25">
      <c r="A45" s="149"/>
      <c r="C45" s="65"/>
      <c r="D45" s="25"/>
      <c r="E45" s="25"/>
      <c r="F45" s="25"/>
      <c r="G45" s="25"/>
      <c r="H45" s="25"/>
      <c r="I45" s="77"/>
      <c r="J45" s="77"/>
      <c r="K45" s="77"/>
    </row>
    <row r="46" spans="1:11" ht="15.75" x14ac:dyDescent="0.25">
      <c r="A46" s="149"/>
      <c r="C46" s="65"/>
      <c r="D46" s="25"/>
      <c r="E46" s="25"/>
      <c r="F46" s="25"/>
      <c r="G46" s="25"/>
      <c r="H46" s="25"/>
      <c r="I46" s="77"/>
      <c r="J46" s="77"/>
      <c r="K46" s="77"/>
    </row>
    <row r="47" spans="1:11" ht="15.75" x14ac:dyDescent="0.25">
      <c r="A47" s="149"/>
      <c r="C47" s="65"/>
      <c r="D47" s="25"/>
      <c r="E47" s="25"/>
      <c r="F47" s="25"/>
      <c r="G47" s="25"/>
      <c r="H47" s="25"/>
      <c r="I47" s="77"/>
      <c r="J47" s="77"/>
      <c r="K47" s="77"/>
    </row>
    <row r="48" spans="1:11" ht="15.75" x14ac:dyDescent="0.25">
      <c r="A48" s="149"/>
      <c r="C48" s="65"/>
      <c r="D48" s="25"/>
      <c r="E48" s="25"/>
      <c r="F48" s="25"/>
      <c r="G48" s="25"/>
      <c r="H48" s="25"/>
      <c r="I48" s="77"/>
      <c r="J48" s="77"/>
      <c r="K48" s="77"/>
    </row>
    <row r="49" spans="1:11" ht="15.75" x14ac:dyDescent="0.25">
      <c r="A49" s="149"/>
      <c r="C49" s="65"/>
      <c r="D49" s="25"/>
      <c r="E49" s="25"/>
      <c r="F49" s="25"/>
      <c r="G49" s="25"/>
      <c r="H49" s="25"/>
      <c r="I49" s="77"/>
      <c r="J49" s="77"/>
      <c r="K49" s="77"/>
    </row>
    <row r="50" spans="1:11" ht="15.75" x14ac:dyDescent="0.25">
      <c r="A50" s="149"/>
      <c r="C50" s="65"/>
      <c r="D50" s="25"/>
      <c r="E50" s="25"/>
      <c r="F50" s="25"/>
      <c r="G50" s="25"/>
      <c r="H50" s="25"/>
      <c r="I50" s="77"/>
      <c r="J50" s="77"/>
      <c r="K50" s="77"/>
    </row>
    <row r="51" spans="1:11" ht="15.75" x14ac:dyDescent="0.25">
      <c r="A51" s="149"/>
      <c r="C51" s="65"/>
      <c r="D51" s="25"/>
      <c r="E51" s="25"/>
      <c r="F51" s="25"/>
      <c r="G51" s="25"/>
      <c r="H51" s="25"/>
      <c r="I51" s="77"/>
      <c r="J51" s="77"/>
      <c r="K51" s="77"/>
    </row>
    <row r="52" spans="1:11" ht="15.75" x14ac:dyDescent="0.25">
      <c r="A52" s="149"/>
      <c r="C52" s="65"/>
      <c r="D52" s="25"/>
      <c r="E52" s="25"/>
      <c r="F52" s="25"/>
      <c r="G52" s="25"/>
      <c r="H52" s="25"/>
      <c r="I52" s="77"/>
      <c r="J52" s="77"/>
      <c r="K52" s="77"/>
    </row>
    <row r="53" spans="1:11" ht="15.75" x14ac:dyDescent="0.25">
      <c r="A53" s="149"/>
      <c r="C53" s="65"/>
      <c r="D53" s="25"/>
      <c r="E53" s="25"/>
      <c r="F53" s="25"/>
      <c r="G53" s="25"/>
      <c r="H53" s="25"/>
      <c r="I53" s="77"/>
      <c r="J53" s="77"/>
      <c r="K53" s="77"/>
    </row>
    <row r="54" spans="1:11" ht="15.75" x14ac:dyDescent="0.25">
      <c r="A54" s="149"/>
      <c r="C54" s="65"/>
      <c r="D54" s="25"/>
      <c r="E54" s="25"/>
      <c r="F54" s="25"/>
      <c r="G54" s="25"/>
      <c r="H54" s="25"/>
      <c r="I54" s="77"/>
      <c r="J54" s="77"/>
      <c r="K54" s="77"/>
    </row>
    <row r="55" spans="1:11" ht="15.75" x14ac:dyDescent="0.25">
      <c r="A55" s="149"/>
      <c r="C55" s="65"/>
      <c r="D55" s="25"/>
      <c r="E55" s="25"/>
      <c r="F55" s="25"/>
      <c r="G55" s="25"/>
      <c r="H55" s="25"/>
      <c r="I55" s="77"/>
      <c r="J55" s="77"/>
      <c r="K55" s="77"/>
    </row>
    <row r="56" spans="1:11" ht="15.75" x14ac:dyDescent="0.25">
      <c r="A56" s="149"/>
      <c r="C56" s="65"/>
      <c r="D56" s="25"/>
      <c r="E56" s="25"/>
      <c r="F56" s="25"/>
      <c r="G56" s="25"/>
      <c r="H56" s="25"/>
      <c r="I56" s="77"/>
      <c r="J56" s="77"/>
      <c r="K56" s="77"/>
    </row>
    <row r="57" spans="1:11" ht="15.75" x14ac:dyDescent="0.25">
      <c r="A57" s="149"/>
      <c r="C57" s="65"/>
      <c r="D57" s="25"/>
      <c r="E57" s="25"/>
      <c r="F57" s="25"/>
      <c r="G57" s="25"/>
      <c r="H57" s="25"/>
      <c r="I57" s="77"/>
      <c r="J57" s="77"/>
      <c r="K57" s="77"/>
    </row>
    <row r="58" spans="1:11" ht="15.75" x14ac:dyDescent="0.25">
      <c r="A58" s="149"/>
      <c r="C58" s="65"/>
      <c r="D58" s="25"/>
      <c r="E58" s="25"/>
      <c r="F58" s="25"/>
      <c r="G58" s="25"/>
      <c r="H58" s="25"/>
      <c r="I58" s="77"/>
      <c r="J58" s="77"/>
      <c r="K58" s="77"/>
    </row>
    <row r="59" spans="1:11" ht="15.75" x14ac:dyDescent="0.25">
      <c r="A59" s="149"/>
      <c r="C59" s="65"/>
      <c r="D59" s="25"/>
      <c r="E59" s="25"/>
      <c r="F59" s="25"/>
      <c r="G59" s="25"/>
      <c r="H59" s="25"/>
      <c r="I59" s="77"/>
      <c r="J59" s="77"/>
      <c r="K59" s="77"/>
    </row>
    <row r="60" spans="1:11" ht="15.75" x14ac:dyDescent="0.25">
      <c r="A60" s="149"/>
      <c r="C60" s="65"/>
      <c r="D60" s="25"/>
      <c r="E60" s="25"/>
      <c r="F60" s="25"/>
      <c r="G60" s="25"/>
      <c r="H60" s="25"/>
      <c r="I60" s="77"/>
      <c r="J60" s="77"/>
      <c r="K60" s="77"/>
    </row>
    <row r="61" spans="1:11" ht="15.75" x14ac:dyDescent="0.25">
      <c r="A61" s="149"/>
      <c r="C61" s="65"/>
      <c r="D61" s="25"/>
      <c r="E61" s="25"/>
      <c r="F61" s="25"/>
      <c r="G61" s="25"/>
      <c r="H61" s="25"/>
      <c r="I61" s="77"/>
      <c r="J61" s="77"/>
      <c r="K61" s="77"/>
    </row>
    <row r="62" spans="1:11" ht="15.75" x14ac:dyDescent="0.25">
      <c r="A62" s="149"/>
      <c r="C62" s="65"/>
      <c r="D62" s="25"/>
      <c r="E62" s="25"/>
      <c r="F62" s="25"/>
      <c r="G62" s="25"/>
      <c r="H62" s="25"/>
      <c r="I62" s="77"/>
      <c r="J62" s="77"/>
      <c r="K62" s="77"/>
    </row>
    <row r="63" spans="1:11" ht="15.75" x14ac:dyDescent="0.25">
      <c r="A63" s="149"/>
      <c r="C63" s="65"/>
      <c r="D63" s="25"/>
      <c r="E63" s="25"/>
      <c r="F63" s="25"/>
      <c r="G63" s="25"/>
      <c r="H63" s="25"/>
      <c r="I63" s="77"/>
      <c r="J63" s="77"/>
      <c r="K63" s="77"/>
    </row>
    <row r="64" spans="1:11" ht="15.75" x14ac:dyDescent="0.25">
      <c r="A64" s="149"/>
      <c r="C64" s="65"/>
      <c r="D64" s="25"/>
      <c r="E64" s="25"/>
      <c r="F64" s="25"/>
      <c r="G64" s="25"/>
      <c r="H64" s="25"/>
      <c r="I64" s="77"/>
      <c r="J64" s="77"/>
      <c r="K64" s="77"/>
    </row>
    <row r="65" spans="1:11" ht="15.75" x14ac:dyDescent="0.25">
      <c r="A65" s="149"/>
      <c r="C65" s="65"/>
      <c r="D65" s="25"/>
      <c r="E65" s="25"/>
      <c r="F65" s="25"/>
      <c r="G65" s="25"/>
      <c r="H65" s="25"/>
      <c r="I65" s="77"/>
      <c r="J65" s="77"/>
      <c r="K65" s="77"/>
    </row>
    <row r="66" spans="1:11" ht="15.75" x14ac:dyDescent="0.25">
      <c r="A66" s="149"/>
      <c r="C66" s="65"/>
      <c r="D66" s="25"/>
      <c r="E66" s="25"/>
      <c r="F66" s="25"/>
      <c r="G66" s="25"/>
      <c r="H66" s="25"/>
      <c r="I66" s="77"/>
      <c r="J66" s="77"/>
      <c r="K66" s="77"/>
    </row>
    <row r="67" spans="1:11" ht="15.75" x14ac:dyDescent="0.25">
      <c r="A67" s="149"/>
      <c r="C67" s="65"/>
      <c r="D67" s="25"/>
      <c r="E67" s="25"/>
      <c r="F67" s="25"/>
      <c r="G67" s="25"/>
      <c r="H67" s="25"/>
      <c r="I67" s="77"/>
      <c r="J67" s="77"/>
      <c r="K67" s="77"/>
    </row>
    <row r="68" spans="1:11" ht="15.75" x14ac:dyDescent="0.25">
      <c r="A68" s="149"/>
      <c r="C68" s="65"/>
      <c r="D68" s="25"/>
      <c r="E68" s="25"/>
      <c r="F68" s="25"/>
      <c r="G68" s="25"/>
      <c r="H68" s="25"/>
      <c r="I68" s="77"/>
      <c r="J68" s="77"/>
      <c r="K68" s="77"/>
    </row>
    <row r="69" spans="1:11" ht="15.75" x14ac:dyDescent="0.25">
      <c r="A69" s="149"/>
      <c r="C69" s="65"/>
      <c r="D69" s="25"/>
      <c r="E69" s="25"/>
      <c r="F69" s="25"/>
      <c r="G69" s="25"/>
      <c r="H69" s="25"/>
      <c r="I69" s="77"/>
      <c r="J69" s="77"/>
      <c r="K69" s="77"/>
    </row>
    <row r="70" spans="1:11" ht="15.75" x14ac:dyDescent="0.25">
      <c r="A70" s="149"/>
      <c r="C70" s="65"/>
      <c r="D70" s="25"/>
      <c r="E70" s="25"/>
      <c r="F70" s="25"/>
      <c r="G70" s="25"/>
      <c r="H70" s="143"/>
      <c r="I70" s="77"/>
      <c r="J70" s="77"/>
      <c r="K70" s="77"/>
    </row>
    <row r="71" spans="1:11" ht="15.75" x14ac:dyDescent="0.25">
      <c r="A71" s="149"/>
      <c r="C71" s="65"/>
      <c r="D71" s="25"/>
      <c r="E71" s="25"/>
      <c r="F71" s="25"/>
      <c r="G71" s="25"/>
      <c r="H71" s="143"/>
      <c r="I71" s="77"/>
      <c r="J71"/>
      <c r="K71" s="77"/>
    </row>
    <row r="72" spans="1:11" ht="15.75" x14ac:dyDescent="0.25">
      <c r="A72" s="149"/>
      <c r="C72" s="65"/>
      <c r="D72" s="25"/>
      <c r="E72" s="25"/>
      <c r="F72" s="25"/>
      <c r="G72" s="25"/>
      <c r="H72" s="143"/>
      <c r="I72" s="77"/>
      <c r="J72" s="77"/>
      <c r="K72" s="77"/>
    </row>
    <row r="73" spans="1:11" ht="15.75" x14ac:dyDescent="0.25">
      <c r="A73" s="149"/>
      <c r="C73" s="65"/>
      <c r="D73" s="25"/>
      <c r="E73" s="25"/>
      <c r="F73" s="25"/>
      <c r="G73" s="25"/>
      <c r="H73" s="25"/>
      <c r="I73" s="77"/>
      <c r="J73" s="77"/>
      <c r="K73" s="77"/>
    </row>
    <row r="74" spans="1:11" ht="15.75" x14ac:dyDescent="0.25">
      <c r="A74" s="149"/>
      <c r="C74" s="65"/>
      <c r="D74" s="65"/>
      <c r="E74" s="65"/>
      <c r="F74" s="65"/>
      <c r="G74" s="25"/>
      <c r="H74" s="25"/>
      <c r="I74" s="77"/>
      <c r="J74" s="77"/>
      <c r="K74" s="77"/>
    </row>
    <row r="75" spans="1:11" ht="15.75" x14ac:dyDescent="0.25">
      <c r="A75" s="149"/>
      <c r="C75" s="65"/>
      <c r="D75" s="65"/>
      <c r="E75" s="65"/>
      <c r="F75" s="65"/>
      <c r="G75" s="25"/>
      <c r="H75" s="25"/>
      <c r="I75" s="77"/>
      <c r="J75" s="77"/>
      <c r="K75" s="77"/>
    </row>
    <row r="76" spans="1:11" ht="15.75" x14ac:dyDescent="0.25">
      <c r="A76" s="149"/>
      <c r="C76" s="65"/>
      <c r="D76" s="65"/>
      <c r="E76" s="65"/>
      <c r="F76" s="65"/>
      <c r="G76" s="25"/>
      <c r="H76" s="25"/>
      <c r="I76" s="77"/>
      <c r="J76" s="77"/>
      <c r="K76" s="77"/>
    </row>
    <row r="77" spans="1:11" ht="15.75" x14ac:dyDescent="0.25">
      <c r="A77" s="149"/>
      <c r="C77" s="65"/>
      <c r="D77" s="65"/>
      <c r="E77" s="65"/>
      <c r="F77" s="65"/>
      <c r="G77" s="25"/>
      <c r="H77" s="25"/>
      <c r="I77" s="77"/>
      <c r="J77" s="77"/>
      <c r="K77" s="77"/>
    </row>
    <row r="78" spans="1:11" x14ac:dyDescent="0.25">
      <c r="A78" s="149"/>
      <c r="C78" s="65"/>
      <c r="D78" s="65"/>
      <c r="E78" s="65"/>
      <c r="F78" s="65"/>
      <c r="G78" s="79"/>
      <c r="H78" s="80"/>
      <c r="I78" s="77"/>
      <c r="J78" s="77"/>
      <c r="K78" s="77"/>
    </row>
    <row r="79" spans="1:11" ht="15.75" x14ac:dyDescent="0.25">
      <c r="A79" s="149"/>
      <c r="C79" s="65"/>
      <c r="D79" s="65"/>
      <c r="E79" s="65"/>
      <c r="F79" s="144"/>
      <c r="G79" s="4"/>
      <c r="H79" s="56"/>
      <c r="I79" s="77"/>
      <c r="J79" s="77"/>
      <c r="K79" s="77"/>
    </row>
    <row r="80" spans="1:11" ht="15.75" x14ac:dyDescent="0.25">
      <c r="A80" s="149"/>
      <c r="C80" s="65"/>
      <c r="D80" s="65"/>
      <c r="E80" s="65"/>
      <c r="F80" s="144"/>
      <c r="G80" s="4"/>
      <c r="H80" s="56"/>
      <c r="I80" s="77"/>
      <c r="J80" s="77"/>
      <c r="K80" s="77"/>
    </row>
    <row r="81" spans="1:11" ht="15.75" x14ac:dyDescent="0.25">
      <c r="A81" s="149"/>
      <c r="C81" s="65"/>
      <c r="D81" s="65"/>
      <c r="E81" s="65"/>
      <c r="F81" s="144"/>
      <c r="G81" s="4"/>
      <c r="H81" s="56"/>
      <c r="I81" s="77"/>
      <c r="J81" s="77"/>
      <c r="K81" s="77"/>
    </row>
    <row r="82" spans="1:11" ht="15.75" x14ac:dyDescent="0.25">
      <c r="A82" s="149"/>
      <c r="C82" s="65"/>
      <c r="D82" s="65"/>
      <c r="E82" s="65"/>
      <c r="F82" s="144"/>
      <c r="G82" s="4"/>
      <c r="H82" s="56"/>
      <c r="I82" s="77"/>
      <c r="J82" s="77"/>
      <c r="K82" s="77"/>
    </row>
    <row r="83" spans="1:11" ht="15.75" x14ac:dyDescent="0.25">
      <c r="A83" s="149"/>
      <c r="C83" s="65"/>
      <c r="D83" s="65"/>
      <c r="E83" s="65"/>
      <c r="F83" s="5"/>
      <c r="G83" s="56"/>
      <c r="H83" s="65"/>
      <c r="I83" s="77"/>
      <c r="J83" s="77"/>
      <c r="K83" s="77"/>
    </row>
    <row r="84" spans="1:11" ht="15.75" x14ac:dyDescent="0.25">
      <c r="A84" s="149"/>
      <c r="C84" s="65"/>
      <c r="D84" s="65"/>
      <c r="E84" s="65"/>
      <c r="F84" s="5"/>
      <c r="G84" s="56"/>
      <c r="H84" s="65"/>
      <c r="I84" s="77"/>
      <c r="J84" s="77"/>
      <c r="K84" s="77"/>
    </row>
    <row r="85" spans="1:11" x14ac:dyDescent="0.25">
      <c r="A85" s="149"/>
      <c r="C85" s="65"/>
      <c r="D85" s="65"/>
      <c r="E85" s="65"/>
      <c r="F85" s="65"/>
      <c r="G85" s="65"/>
      <c r="H85" s="65"/>
      <c r="I85" s="77"/>
      <c r="J85" s="77"/>
      <c r="K85" s="77"/>
    </row>
    <row r="86" spans="1:11" x14ac:dyDescent="0.25">
      <c r="A86" s="149"/>
      <c r="C86" s="65"/>
      <c r="D86" s="65"/>
      <c r="E86" s="65"/>
      <c r="F86" s="65"/>
      <c r="G86" s="65"/>
      <c r="H86" s="65"/>
      <c r="I86" s="77"/>
      <c r="J86" s="77"/>
      <c r="K86" s="77"/>
    </row>
    <row r="87" spans="1:11" x14ac:dyDescent="0.25">
      <c r="A87" s="149"/>
      <c r="C87" s="65"/>
      <c r="D87" s="65"/>
      <c r="E87" s="65"/>
      <c r="F87" s="65"/>
      <c r="G87" s="65"/>
      <c r="H87" s="65"/>
      <c r="I87" s="77"/>
      <c r="J87" s="77"/>
      <c r="K87" s="77"/>
    </row>
    <row r="88" spans="1:11" x14ac:dyDescent="0.25">
      <c r="A88" s="149"/>
      <c r="C88" s="65"/>
      <c r="D88" s="65"/>
      <c r="E88" s="65"/>
      <c r="F88" s="65"/>
      <c r="G88" s="65"/>
      <c r="H88" s="65"/>
      <c r="I88" s="77"/>
      <c r="J88" s="77"/>
      <c r="K88" s="77"/>
    </row>
    <row r="89" spans="1:11" x14ac:dyDescent="0.25">
      <c r="A89" s="149"/>
      <c r="C89" s="65"/>
      <c r="D89" s="65"/>
      <c r="E89" s="65"/>
      <c r="F89" s="65"/>
      <c r="G89" s="65"/>
      <c r="H89" s="65"/>
      <c r="I89" s="77"/>
      <c r="J89" s="77"/>
      <c r="K89" s="77"/>
    </row>
    <row r="90" spans="1:11" x14ac:dyDescent="0.25">
      <c r="A90" s="149"/>
      <c r="C90" s="65"/>
      <c r="D90" s="65"/>
      <c r="E90" s="65"/>
      <c r="F90" s="65"/>
      <c r="G90" s="65"/>
      <c r="H90" s="65"/>
      <c r="I90" s="77"/>
      <c r="J90" s="77"/>
      <c r="K90" s="77"/>
    </row>
    <row r="91" spans="1:11" x14ac:dyDescent="0.25">
      <c r="A91" s="149"/>
      <c r="C91" s="65"/>
      <c r="D91" s="65"/>
      <c r="E91" s="65"/>
      <c r="F91" s="65"/>
      <c r="G91" s="65"/>
      <c r="H91" s="65"/>
      <c r="I91" s="77"/>
      <c r="J91" s="77"/>
      <c r="K91" s="77"/>
    </row>
    <row r="92" spans="1:11" x14ac:dyDescent="0.25">
      <c r="A92" s="149"/>
      <c r="C92" s="65"/>
      <c r="D92" s="65"/>
      <c r="E92" s="65"/>
      <c r="F92" s="65"/>
      <c r="G92" s="65"/>
      <c r="H92" s="65"/>
      <c r="I92" s="77"/>
      <c r="J92" s="77"/>
      <c r="K92" s="77"/>
    </row>
    <row r="93" spans="1:11" x14ac:dyDescent="0.25">
      <c r="A93" s="149"/>
      <c r="C93" s="65"/>
      <c r="D93" s="65"/>
      <c r="E93" s="65"/>
      <c r="F93" s="65"/>
      <c r="G93" s="65"/>
      <c r="H93" s="65"/>
      <c r="I93" s="77"/>
      <c r="J93" s="77"/>
      <c r="K93" s="77"/>
    </row>
    <row r="94" spans="1:11" x14ac:dyDescent="0.25">
      <c r="A94" s="149"/>
      <c r="C94" s="65"/>
      <c r="D94" s="65"/>
      <c r="E94" s="65"/>
      <c r="F94" s="65"/>
      <c r="G94" s="65"/>
      <c r="H94" s="65"/>
      <c r="I94" s="77"/>
      <c r="J94" s="77"/>
      <c r="K94" s="77"/>
    </row>
    <row r="95" spans="1:11" x14ac:dyDescent="0.25">
      <c r="A95" s="149"/>
      <c r="C95" s="65"/>
      <c r="D95" s="65"/>
      <c r="E95" s="65"/>
      <c r="F95" s="65"/>
      <c r="G95" s="65"/>
      <c r="H95" s="65"/>
      <c r="I95" s="77"/>
      <c r="J95" s="77"/>
      <c r="K95" s="77"/>
    </row>
    <row r="96" spans="1:11" x14ac:dyDescent="0.25">
      <c r="A96" s="149"/>
      <c r="C96" s="65"/>
      <c r="D96" s="65"/>
      <c r="E96" s="65"/>
      <c r="F96" s="65"/>
      <c r="G96" s="65"/>
      <c r="H96" s="65"/>
      <c r="I96" s="77"/>
      <c r="J96" s="77"/>
      <c r="K96" s="77"/>
    </row>
    <row r="97" spans="1:11" x14ac:dyDescent="0.25">
      <c r="A97" s="149"/>
      <c r="C97" s="65"/>
      <c r="D97" s="65"/>
      <c r="E97" s="65"/>
      <c r="F97" s="65"/>
      <c r="G97" s="65"/>
      <c r="H97" s="65"/>
      <c r="I97" s="77"/>
      <c r="J97" s="77"/>
      <c r="K97" s="77"/>
    </row>
    <row r="98" spans="1:11" x14ac:dyDescent="0.25">
      <c r="A98" s="149"/>
      <c r="C98" s="65"/>
      <c r="D98" s="65"/>
      <c r="E98" s="65"/>
      <c r="F98" s="65"/>
      <c r="G98" s="65"/>
      <c r="H98" s="65"/>
      <c r="I98" s="77"/>
      <c r="J98" s="77"/>
      <c r="K98" s="77"/>
    </row>
    <row r="99" spans="1:11" x14ac:dyDescent="0.25">
      <c r="C99" s="65"/>
      <c r="D99" s="65"/>
      <c r="E99" s="65"/>
      <c r="F99" s="65"/>
      <c r="G99" s="65"/>
      <c r="H99" s="65"/>
      <c r="I99" s="77"/>
      <c r="J99" s="77"/>
      <c r="K99" s="77"/>
    </row>
    <row r="100" spans="1:11" x14ac:dyDescent="0.25">
      <c r="C100" s="65"/>
      <c r="D100" s="65"/>
      <c r="E100" s="65"/>
      <c r="F100" s="65"/>
      <c r="G100" s="65"/>
      <c r="H100" s="65"/>
      <c r="I100" s="77"/>
      <c r="J100" s="77"/>
      <c r="K100" s="77"/>
    </row>
    <row r="101" spans="1:11" x14ac:dyDescent="0.25">
      <c r="C101" s="65"/>
      <c r="D101" s="65"/>
      <c r="E101" s="65"/>
      <c r="F101" s="65"/>
      <c r="G101" s="65"/>
      <c r="H101" s="65"/>
      <c r="I101" s="77"/>
      <c r="J101" s="77"/>
      <c r="K101" s="77"/>
    </row>
    <row r="102" spans="1:11" x14ac:dyDescent="0.25">
      <c r="C102" s="65"/>
      <c r="D102" s="65"/>
      <c r="E102" s="65"/>
      <c r="F102" s="65"/>
      <c r="G102" s="65"/>
      <c r="H102" s="65"/>
      <c r="I102" s="77"/>
      <c r="J102" s="77"/>
      <c r="K102" s="77"/>
    </row>
    <row r="103" spans="1:11" x14ac:dyDescent="0.25">
      <c r="C103" s="65"/>
      <c r="D103" s="65"/>
      <c r="E103" s="65"/>
      <c r="F103" s="65"/>
      <c r="G103" s="65"/>
      <c r="H103" s="65"/>
      <c r="I103" s="77"/>
      <c r="J103" s="77"/>
      <c r="K103" s="77"/>
    </row>
    <row r="104" spans="1:11" x14ac:dyDescent="0.25">
      <c r="C104" s="65"/>
      <c r="D104" s="65"/>
      <c r="E104" s="65"/>
      <c r="F104" s="65"/>
      <c r="G104" s="65"/>
      <c r="H104" s="65"/>
      <c r="I104" s="77"/>
      <c r="J104" s="77"/>
      <c r="K104" s="77"/>
    </row>
    <row r="105" spans="1:11" x14ac:dyDescent="0.25">
      <c r="C105" s="65"/>
      <c r="D105" s="65"/>
      <c r="E105" s="65"/>
      <c r="F105" s="65"/>
      <c r="G105" s="65"/>
      <c r="H105" s="65"/>
      <c r="I105" s="77"/>
      <c r="J105" s="77"/>
      <c r="K105" s="77"/>
    </row>
    <row r="106" spans="1:11" x14ac:dyDescent="0.25">
      <c r="C106" s="65"/>
      <c r="D106" s="65"/>
      <c r="E106" s="65"/>
      <c r="F106" s="65"/>
      <c r="G106" s="65"/>
      <c r="H106" s="65"/>
      <c r="I106" s="77"/>
      <c r="J106" s="77"/>
      <c r="K106" s="77"/>
    </row>
    <row r="107" spans="1:11" x14ac:dyDescent="0.25">
      <c r="C107" s="65"/>
      <c r="D107" s="65"/>
      <c r="E107" s="65"/>
      <c r="F107" s="65"/>
      <c r="G107" s="65"/>
      <c r="H107" s="65"/>
      <c r="I107" s="77"/>
      <c r="J107" s="77"/>
      <c r="K107" s="77"/>
    </row>
    <row r="108" spans="1:11" x14ac:dyDescent="0.25">
      <c r="C108" s="65"/>
      <c r="D108" s="65"/>
      <c r="E108" s="65"/>
      <c r="F108" s="65"/>
      <c r="G108" s="65"/>
      <c r="H108" s="65"/>
      <c r="I108" s="77"/>
      <c r="J108" s="77"/>
      <c r="K108" s="77"/>
    </row>
    <row r="109" spans="1:11" x14ac:dyDescent="0.25">
      <c r="C109" s="65"/>
      <c r="D109" s="65"/>
      <c r="E109" s="65"/>
      <c r="F109" s="65"/>
      <c r="G109" s="65"/>
      <c r="H109" s="65"/>
      <c r="I109" s="77"/>
      <c r="J109" s="77"/>
      <c r="K109" s="77"/>
    </row>
    <row r="110" spans="1:11" x14ac:dyDescent="0.25">
      <c r="C110" s="65"/>
      <c r="D110" s="65"/>
      <c r="E110" s="65"/>
      <c r="F110" s="65"/>
      <c r="G110" s="65"/>
      <c r="H110" s="65"/>
      <c r="I110" s="77"/>
      <c r="J110" s="77"/>
      <c r="K110" s="77"/>
    </row>
    <row r="111" spans="1:11" x14ac:dyDescent="0.25">
      <c r="C111" s="65"/>
      <c r="D111" s="65"/>
      <c r="E111" s="65"/>
      <c r="F111" s="65"/>
      <c r="G111" s="65"/>
      <c r="H111" s="65"/>
      <c r="I111" s="77"/>
      <c r="J111" s="77"/>
      <c r="K111" s="77"/>
    </row>
    <row r="112" spans="1:11" x14ac:dyDescent="0.25">
      <c r="C112" s="65"/>
      <c r="D112" s="65"/>
      <c r="E112" s="65"/>
      <c r="F112" s="65"/>
      <c r="G112" s="65"/>
      <c r="H112" s="65"/>
      <c r="I112" s="77"/>
      <c r="J112" s="77"/>
      <c r="K112" s="77"/>
    </row>
    <row r="113" spans="3:11" x14ac:dyDescent="0.25">
      <c r="C113" s="65"/>
      <c r="D113" s="65"/>
      <c r="E113" s="65"/>
      <c r="F113" s="65"/>
      <c r="G113" s="65"/>
      <c r="H113" s="65"/>
      <c r="I113" s="77"/>
      <c r="J113" s="77"/>
      <c r="K113" s="77"/>
    </row>
    <row r="114" spans="3:11" x14ac:dyDescent="0.25">
      <c r="C114" s="65"/>
      <c r="D114" s="65"/>
      <c r="E114" s="65"/>
      <c r="F114" s="65"/>
      <c r="G114" s="65"/>
      <c r="H114" s="65"/>
      <c r="I114" s="77"/>
      <c r="J114" s="77"/>
      <c r="K114" s="77"/>
    </row>
    <row r="115" spans="3:11" x14ac:dyDescent="0.25">
      <c r="C115" s="65"/>
      <c r="D115" s="65"/>
      <c r="E115" s="65"/>
      <c r="F115" s="65"/>
      <c r="G115" s="65"/>
      <c r="H115" s="65"/>
      <c r="I115" s="77"/>
      <c r="J115" s="77"/>
      <c r="K115" s="77"/>
    </row>
    <row r="116" spans="3:11" x14ac:dyDescent="0.25">
      <c r="C116" s="65"/>
      <c r="D116" s="65"/>
      <c r="E116" s="65"/>
      <c r="F116" s="65"/>
      <c r="G116" s="65"/>
      <c r="H116" s="65"/>
      <c r="I116" s="77"/>
      <c r="J116" s="77"/>
      <c r="K116" s="77"/>
    </row>
    <row r="117" spans="3:11" x14ac:dyDescent="0.25">
      <c r="C117" s="65"/>
      <c r="D117" s="65"/>
      <c r="E117" s="65"/>
      <c r="F117" s="65"/>
      <c r="G117" s="65"/>
      <c r="H117" s="65"/>
      <c r="I117" s="77"/>
      <c r="J117" s="77"/>
      <c r="K117" s="77"/>
    </row>
    <row r="118" spans="3:11" x14ac:dyDescent="0.25">
      <c r="C118" s="65"/>
      <c r="D118" s="65"/>
      <c r="E118" s="65"/>
      <c r="F118" s="65"/>
      <c r="G118" s="65"/>
      <c r="H118" s="65"/>
      <c r="I118" s="77"/>
      <c r="J118" s="77"/>
      <c r="K118" s="77"/>
    </row>
    <row r="119" spans="3:11" x14ac:dyDescent="0.25">
      <c r="C119" s="65"/>
      <c r="D119" s="65"/>
      <c r="E119" s="65"/>
      <c r="F119" s="65"/>
      <c r="G119" s="65"/>
      <c r="H119" s="65"/>
      <c r="I119" s="77"/>
      <c r="J119" s="77"/>
      <c r="K119" s="77"/>
    </row>
    <row r="120" spans="3:11" x14ac:dyDescent="0.25">
      <c r="C120" s="65"/>
      <c r="D120" s="65"/>
      <c r="E120" s="65"/>
      <c r="F120" s="65"/>
      <c r="G120" s="65"/>
      <c r="H120" s="65"/>
      <c r="I120" s="77"/>
      <c r="J120"/>
      <c r="K120" s="77"/>
    </row>
    <row r="121" spans="3:11" x14ac:dyDescent="0.25">
      <c r="C121" s="65"/>
      <c r="D121" s="65"/>
      <c r="E121" s="65"/>
      <c r="F121" s="65"/>
      <c r="G121" s="65"/>
      <c r="H121" s="65"/>
      <c r="I121" s="77"/>
      <c r="J121" s="77"/>
      <c r="K121" s="77"/>
    </row>
    <row r="122" spans="3:11" x14ac:dyDescent="0.25">
      <c r="C122" s="65"/>
      <c r="D122" s="65"/>
      <c r="E122" s="65"/>
      <c r="F122" s="65"/>
      <c r="G122" s="65"/>
      <c r="H122" s="65"/>
      <c r="I122" s="77"/>
      <c r="J122" s="77"/>
      <c r="K122" s="77"/>
    </row>
    <row r="123" spans="3:11" x14ac:dyDescent="0.25">
      <c r="C123" s="65"/>
      <c r="D123" s="65"/>
      <c r="E123" s="65"/>
      <c r="F123" s="65"/>
      <c r="G123" s="65"/>
      <c r="H123" s="65"/>
      <c r="I123" s="77"/>
      <c r="J123" s="77"/>
      <c r="K123" s="77"/>
    </row>
    <row r="124" spans="3:11" x14ac:dyDescent="0.25">
      <c r="C124" s="65"/>
      <c r="D124" s="65"/>
      <c r="E124" s="65"/>
      <c r="F124" s="65"/>
      <c r="G124" s="65"/>
      <c r="H124" s="65"/>
      <c r="I124" s="77"/>
      <c r="J124"/>
      <c r="K124" s="77"/>
    </row>
    <row r="125" spans="3:11" x14ac:dyDescent="0.25">
      <c r="C125" s="65"/>
      <c r="D125" s="65"/>
      <c r="E125" s="65"/>
      <c r="F125" s="65"/>
      <c r="G125" s="65"/>
      <c r="H125" s="65"/>
      <c r="I125" s="77"/>
      <c r="J125" s="77"/>
      <c r="K125" s="77"/>
    </row>
    <row r="126" spans="3:11" x14ac:dyDescent="0.25">
      <c r="C126" s="65"/>
      <c r="D126" s="65"/>
      <c r="E126" s="65"/>
      <c r="F126" s="65"/>
      <c r="G126" s="65"/>
      <c r="H126" s="65"/>
      <c r="I126" s="77"/>
      <c r="J126" s="77"/>
      <c r="K126" s="77"/>
    </row>
    <row r="127" spans="3:11" x14ac:dyDescent="0.25">
      <c r="C127" s="65"/>
      <c r="D127" s="65"/>
      <c r="E127" s="65"/>
      <c r="F127" s="65"/>
      <c r="G127" s="65"/>
      <c r="H127" s="65"/>
      <c r="I127" s="77"/>
      <c r="J127" s="77"/>
      <c r="K127" s="77"/>
    </row>
    <row r="128" spans="3:11" x14ac:dyDescent="0.25">
      <c r="C128" s="65"/>
      <c r="D128" s="65"/>
      <c r="E128" s="65"/>
      <c r="F128" s="65"/>
      <c r="G128" s="65"/>
      <c r="H128" s="65"/>
      <c r="I128" s="77"/>
      <c r="J128" s="77"/>
      <c r="K128" s="77"/>
    </row>
    <row r="129" spans="2:11" x14ac:dyDescent="0.25">
      <c r="C129" s="65"/>
      <c r="D129" s="65"/>
      <c r="E129" s="65"/>
      <c r="F129" s="65"/>
      <c r="G129" s="65"/>
      <c r="H129" s="65"/>
      <c r="I129" s="77"/>
      <c r="J129" s="77"/>
      <c r="K129" s="77"/>
    </row>
    <row r="130" spans="2:11" x14ac:dyDescent="0.25">
      <c r="B130" s="65"/>
      <c r="C130" s="65"/>
      <c r="D130" s="65"/>
      <c r="E130" s="65"/>
      <c r="F130" s="65"/>
      <c r="G130" s="65"/>
      <c r="H130" s="65"/>
      <c r="I130" s="66"/>
      <c r="J130" s="66"/>
      <c r="K130" s="66"/>
    </row>
    <row r="131" spans="2:11" x14ac:dyDescent="0.25">
      <c r="B131" s="65"/>
      <c r="C131" s="65"/>
      <c r="D131" s="65"/>
      <c r="E131" s="65"/>
      <c r="F131" s="65"/>
      <c r="G131" s="65"/>
      <c r="H131" s="65"/>
      <c r="I131" s="66"/>
      <c r="J131" s="66"/>
      <c r="K131" s="66"/>
    </row>
    <row r="132" spans="2:11" x14ac:dyDescent="0.25">
      <c r="B132" s="65"/>
      <c r="C132" s="65"/>
      <c r="D132" s="65"/>
      <c r="E132" s="65"/>
      <c r="F132" s="65"/>
      <c r="G132" s="65"/>
      <c r="H132" s="65"/>
      <c r="I132" s="66"/>
      <c r="J132" s="66"/>
      <c r="K132" s="66"/>
    </row>
    <row r="133" spans="2:11" x14ac:dyDescent="0.25">
      <c r="B133" s="65"/>
      <c r="C133" s="65"/>
      <c r="D133" s="65"/>
      <c r="E133" s="65"/>
      <c r="F133" s="65"/>
      <c r="G133" s="65"/>
      <c r="H133" s="65"/>
      <c r="I133" s="66"/>
      <c r="J133" s="66"/>
      <c r="K133" s="66"/>
    </row>
    <row r="134" spans="2:11" x14ac:dyDescent="0.25">
      <c r="B134" s="65"/>
      <c r="C134" s="65"/>
      <c r="D134" s="65"/>
      <c r="E134" s="65"/>
      <c r="F134" s="65"/>
      <c r="G134" s="65"/>
      <c r="H134" s="65"/>
      <c r="I134" s="66"/>
      <c r="J134" s="66"/>
      <c r="K134" s="66"/>
    </row>
    <row r="135" spans="2:11" x14ac:dyDescent="0.25">
      <c r="B135" s="65"/>
      <c r="C135" s="65"/>
      <c r="D135" s="65"/>
      <c r="E135" s="65"/>
      <c r="F135" s="65"/>
      <c r="G135" s="65"/>
      <c r="H135" s="65"/>
      <c r="I135" s="66"/>
      <c r="J135" s="66"/>
      <c r="K135" s="66"/>
    </row>
    <row r="136" spans="2:11" x14ac:dyDescent="0.25">
      <c r="B136" s="65"/>
      <c r="C136" s="65"/>
      <c r="D136" s="65"/>
      <c r="E136" s="65"/>
      <c r="F136" s="65"/>
      <c r="G136" s="65"/>
      <c r="H136" s="65"/>
      <c r="I136" s="66"/>
      <c r="J136" s="66"/>
      <c r="K136" s="66"/>
    </row>
    <row r="137" spans="2:11" x14ac:dyDescent="0.25">
      <c r="B137" s="65"/>
      <c r="C137" s="65"/>
      <c r="D137" s="65"/>
      <c r="E137" s="65"/>
      <c r="F137" s="65"/>
      <c r="G137" s="65"/>
      <c r="H137" s="65"/>
      <c r="I137" s="66"/>
      <c r="J137" s="66"/>
      <c r="K137" s="66"/>
    </row>
    <row r="138" spans="2:11" x14ac:dyDescent="0.25">
      <c r="B138" s="65"/>
      <c r="C138" s="65"/>
      <c r="D138" s="65"/>
      <c r="E138" s="65"/>
      <c r="F138" s="65"/>
      <c r="G138" s="65"/>
      <c r="H138" s="65"/>
      <c r="I138" s="66"/>
      <c r="J138" s="66"/>
      <c r="K138" s="66"/>
    </row>
    <row r="139" spans="2:11" x14ac:dyDescent="0.25">
      <c r="B139" s="65"/>
      <c r="C139" s="65"/>
      <c r="D139" s="65"/>
      <c r="E139" s="65"/>
      <c r="F139" s="65"/>
      <c r="G139" s="65"/>
      <c r="H139" s="65"/>
      <c r="I139" s="66"/>
      <c r="J139" s="66"/>
      <c r="K139" s="66"/>
    </row>
    <row r="140" spans="2:11" x14ac:dyDescent="0.25">
      <c r="B140" s="65"/>
      <c r="C140" s="65"/>
      <c r="D140" s="65"/>
      <c r="E140" s="65"/>
      <c r="F140" s="65"/>
      <c r="G140" s="65"/>
      <c r="H140" s="65"/>
      <c r="I140" s="66"/>
      <c r="J140" s="66"/>
      <c r="K140" s="66"/>
    </row>
    <row r="141" spans="2:11" x14ac:dyDescent="0.25">
      <c r="B141" s="65"/>
      <c r="C141" s="65"/>
      <c r="D141" s="65"/>
      <c r="E141" s="65"/>
      <c r="F141" s="65"/>
      <c r="G141" s="65"/>
      <c r="H141" s="65"/>
      <c r="I141" s="66"/>
      <c r="J141" s="66"/>
      <c r="K141" s="66"/>
    </row>
    <row r="142" spans="2:11" x14ac:dyDescent="0.25">
      <c r="B142" s="65"/>
      <c r="C142" s="65"/>
      <c r="D142" s="65"/>
      <c r="E142" s="65"/>
      <c r="F142" s="65"/>
      <c r="G142" s="65"/>
      <c r="H142" s="65"/>
      <c r="I142" s="66"/>
      <c r="J142" s="66"/>
      <c r="K142" s="66"/>
    </row>
    <row r="143" spans="2:11" x14ac:dyDescent="0.25">
      <c r="B143" s="65"/>
      <c r="C143" s="65"/>
      <c r="D143" s="65"/>
      <c r="E143" s="65"/>
      <c r="F143" s="65"/>
      <c r="G143" s="65"/>
      <c r="H143" s="65"/>
      <c r="I143" s="66"/>
      <c r="J143" s="66"/>
      <c r="K143" s="66"/>
    </row>
    <row r="144" spans="2:11" x14ac:dyDescent="0.25">
      <c r="B144" s="65"/>
      <c r="C144" s="65"/>
      <c r="D144" s="65"/>
      <c r="E144" s="65"/>
      <c r="F144" s="65"/>
      <c r="G144" s="65"/>
      <c r="H144" s="65"/>
      <c r="I144" s="66"/>
      <c r="J144" s="66"/>
      <c r="K144" s="66"/>
    </row>
    <row r="145" spans="2:11" x14ac:dyDescent="0.25">
      <c r="B145" s="65"/>
      <c r="C145" s="65"/>
      <c r="D145" s="65"/>
      <c r="E145" s="65"/>
      <c r="F145" s="65"/>
      <c r="G145" s="65"/>
      <c r="H145" s="65"/>
      <c r="I145" s="66"/>
      <c r="J145" s="66"/>
      <c r="K145" s="66"/>
    </row>
    <row r="146" spans="2:11" x14ac:dyDescent="0.25">
      <c r="B146" s="65"/>
      <c r="C146" s="65"/>
      <c r="D146" s="65"/>
      <c r="E146" s="65"/>
      <c r="F146" s="65"/>
      <c r="G146" s="65"/>
      <c r="H146" s="65"/>
      <c r="I146" s="66"/>
      <c r="J146" s="66"/>
      <c r="K146" s="66"/>
    </row>
    <row r="147" spans="2:11" x14ac:dyDescent="0.25">
      <c r="B147" s="65"/>
      <c r="C147" s="65"/>
      <c r="D147" s="65"/>
      <c r="E147" s="65"/>
      <c r="F147" s="65"/>
      <c r="G147" s="65"/>
      <c r="H147" s="65"/>
      <c r="I147" s="66"/>
      <c r="J147" s="66"/>
      <c r="K147" s="66"/>
    </row>
    <row r="148" spans="2:11" x14ac:dyDescent="0.25">
      <c r="B148" s="65"/>
      <c r="C148" s="65"/>
      <c r="D148" s="65"/>
      <c r="E148" s="65"/>
      <c r="F148" s="65"/>
      <c r="G148" s="65"/>
      <c r="H148" s="65"/>
      <c r="I148" s="66"/>
      <c r="J148" s="66"/>
      <c r="K148" s="66"/>
    </row>
    <row r="149" spans="2:11" x14ac:dyDescent="0.25">
      <c r="B149" s="65"/>
      <c r="C149" s="65"/>
      <c r="D149" s="65"/>
      <c r="E149" s="65"/>
      <c r="F149" s="65"/>
      <c r="G149" s="65"/>
      <c r="H149" s="65"/>
      <c r="I149" s="66"/>
      <c r="J149" s="66"/>
      <c r="K149" s="66"/>
    </row>
    <row r="150" spans="2:11" x14ac:dyDescent="0.25">
      <c r="B150" s="65"/>
      <c r="C150" s="65"/>
      <c r="D150" s="65"/>
      <c r="E150" s="65"/>
      <c r="F150" s="65"/>
      <c r="G150" s="65"/>
      <c r="H150" s="65"/>
      <c r="I150" s="66"/>
      <c r="J150" s="66"/>
      <c r="K150" s="66"/>
    </row>
  </sheetData>
  <autoFilter ref="A1:K98">
    <sortState ref="A2:K106">
      <sortCondition ref="K1:K106"/>
    </sortState>
  </autoFilter>
  <pageMargins left="0.7" right="0.7" top="0.75" bottom="0.75" header="0.3" footer="0.3"/>
  <pageSetup paperSize="9" orientation="portrait" horizontalDpi="4294967292" r:id="rId1"/>
  <headerFooter>
    <oddFooter>&amp;C&amp;1#&amp;"Arial"&amp;6&amp;K626469Internal</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1">
    <tabColor rgb="FFFF0000"/>
    <pageSetUpPr fitToPage="1"/>
  </sheetPr>
  <dimension ref="A1:U150"/>
  <sheetViews>
    <sheetView workbookViewId="0">
      <pane xSplit="3" ySplit="2" topLeftCell="D36" activePane="bottomRight" state="frozenSplit"/>
      <selection activeCell="L109" sqref="L109"/>
      <selection pane="topRight" activeCell="L109" sqref="L109"/>
      <selection pane="bottomLeft" activeCell="L109" sqref="L109"/>
      <selection pane="bottomRight" activeCell="L109" sqref="L109"/>
    </sheetView>
  </sheetViews>
  <sheetFormatPr baseColWidth="10" defaultColWidth="11.42578125" defaultRowHeight="15" x14ac:dyDescent="0.25"/>
  <cols>
    <col min="1" max="1" width="15.140625" bestFit="1" customWidth="1"/>
    <col min="2" max="2" width="11.85546875" customWidth="1"/>
    <col min="3" max="3" width="12.42578125" bestFit="1" customWidth="1"/>
    <col min="4" max="4" width="14.140625" style="32" bestFit="1" customWidth="1"/>
    <col min="5" max="5" width="10.7109375" hidden="1" customWidth="1"/>
    <col min="6" max="6" width="12.140625" hidden="1" customWidth="1"/>
    <col min="7" max="7" width="15.7109375" customWidth="1"/>
    <col min="8" max="8" width="11.140625" style="33" bestFit="1" customWidth="1"/>
    <col min="9" max="9" width="10.28515625" style="33" customWidth="1"/>
    <col min="10" max="10" width="9" style="33" customWidth="1"/>
    <col min="11" max="11" width="11.42578125" style="33" customWidth="1"/>
    <col min="12" max="12" width="9.7109375" style="33" customWidth="1"/>
    <col min="13" max="16" width="11.42578125" style="33" customWidth="1"/>
    <col min="17" max="19" width="11.42578125" style="8"/>
    <col min="20" max="20" width="18.42578125" style="8" bestFit="1" customWidth="1"/>
    <col min="21" max="21" width="14.28515625" bestFit="1" customWidth="1"/>
  </cols>
  <sheetData>
    <row r="1" spans="1:21" x14ac:dyDescent="0.25">
      <c r="A1" s="95"/>
      <c r="B1" s="95">
        <v>1</v>
      </c>
      <c r="C1" s="95">
        <v>3</v>
      </c>
      <c r="D1" s="96">
        <v>4</v>
      </c>
      <c r="E1" s="95">
        <v>5</v>
      </c>
      <c r="F1" s="95">
        <v>6</v>
      </c>
      <c r="G1" s="95">
        <v>7</v>
      </c>
      <c r="H1" s="95">
        <v>8</v>
      </c>
      <c r="I1" s="95">
        <v>9</v>
      </c>
      <c r="J1" s="95">
        <v>10</v>
      </c>
      <c r="K1" s="95">
        <v>11</v>
      </c>
      <c r="L1" s="95">
        <v>12</v>
      </c>
      <c r="M1" s="95">
        <v>13</v>
      </c>
      <c r="N1" s="95">
        <v>14</v>
      </c>
      <c r="O1" s="95">
        <v>15</v>
      </c>
      <c r="P1" s="95">
        <v>16</v>
      </c>
      <c r="Q1" s="95">
        <v>17</v>
      </c>
      <c r="R1" s="95">
        <v>18</v>
      </c>
      <c r="S1" s="95">
        <v>19</v>
      </c>
      <c r="T1" s="95">
        <v>20</v>
      </c>
    </row>
    <row r="2" spans="1:21" ht="30" x14ac:dyDescent="0.25">
      <c r="A2" s="133" t="s">
        <v>26</v>
      </c>
      <c r="B2" s="133" t="s">
        <v>27</v>
      </c>
      <c r="C2" s="133" t="s">
        <v>5</v>
      </c>
      <c r="D2" s="134" t="s">
        <v>42</v>
      </c>
      <c r="E2" s="133" t="s">
        <v>7</v>
      </c>
      <c r="F2" s="133" t="s">
        <v>28</v>
      </c>
      <c r="G2" s="133" t="s">
        <v>1</v>
      </c>
      <c r="H2" s="135" t="s">
        <v>65</v>
      </c>
      <c r="I2" s="135" t="s">
        <v>67</v>
      </c>
      <c r="J2" s="135" t="s">
        <v>66</v>
      </c>
      <c r="K2" s="135" t="s">
        <v>68</v>
      </c>
      <c r="L2" s="135" t="s">
        <v>69</v>
      </c>
      <c r="M2" s="135" t="s">
        <v>70</v>
      </c>
      <c r="N2" s="135" t="s">
        <v>71</v>
      </c>
      <c r="O2" s="135" t="s">
        <v>72</v>
      </c>
      <c r="P2" s="135" t="s">
        <v>73</v>
      </c>
      <c r="Q2" s="135" t="s">
        <v>74</v>
      </c>
      <c r="R2" s="135" t="s">
        <v>75</v>
      </c>
      <c r="S2" s="135" t="s">
        <v>76</v>
      </c>
      <c r="T2" s="135" t="s">
        <v>90</v>
      </c>
      <c r="U2" s="135" t="s">
        <v>91</v>
      </c>
    </row>
    <row r="3" spans="1:21" x14ac:dyDescent="0.25">
      <c r="A3" s="124">
        <v>12</v>
      </c>
      <c r="B3" s="97" t="str">
        <f t="shared" ref="B3:B34" si="0">IF(A3&lt;&gt;"",IFERROR(VLOOKUP($A3,Liste_inscrits,2,FALSE),""),"")</f>
        <v>PEATIER</v>
      </c>
      <c r="C3" s="97" t="str">
        <f t="shared" ref="C3:C34" si="1">IF(B3&lt;&gt;"",IFERROR(VLOOKUP($A3,Liste_inscrits,3,FALSE),""),"")</f>
        <v>Auguste</v>
      </c>
      <c r="D3" s="98">
        <f t="shared" ref="D3:D34" si="2">IF(C3&lt;&gt;"",IFERROR(VLOOKUP($A3,Liste_inscrits,5,FALSE),""),"")</f>
        <v>0</v>
      </c>
      <c r="E3" s="97" t="str">
        <f t="shared" ref="E3:E34" si="3">IF(D3&lt;&gt;"",IFERROR(VLOOKUP($A3,Liste_inscrits,6,FALSE),""),"")</f>
        <v>Poussin G</v>
      </c>
      <c r="F3" s="97">
        <f t="shared" ref="F3:F34" si="4">IF(E3&lt;&gt;"",IFERROR(VLOOKUP($A3,Liste_inscrits,7,FALSE),""),"")</f>
        <v>0</v>
      </c>
      <c r="G3" s="97" t="str">
        <f t="shared" ref="G3:G34" si="5">IF(F3&lt;&gt;"",IFERROR(VLOOKUP($A3,Liste_inscrits,8,FALSE),""),"")</f>
        <v>V.C. BRIGNAIS</v>
      </c>
      <c r="H3" s="175">
        <v>31</v>
      </c>
      <c r="I3" s="176">
        <v>1</v>
      </c>
      <c r="J3" s="177">
        <v>6.018518518518519E-4</v>
      </c>
      <c r="K3" s="178">
        <v>31</v>
      </c>
      <c r="L3" s="178">
        <v>0</v>
      </c>
      <c r="M3" s="177">
        <v>6.018518518518519E-4</v>
      </c>
      <c r="N3" s="178">
        <v>3</v>
      </c>
      <c r="O3" s="178">
        <v>5</v>
      </c>
      <c r="P3" s="177">
        <v>3.4722222222222224E-4</v>
      </c>
      <c r="Q3" s="100">
        <f t="shared" ref="Q3:Q34" si="6">H3+K3+N3</f>
        <v>65</v>
      </c>
      <c r="R3" s="100">
        <f t="shared" ref="R3:R34" si="7">I3+L3+O3</f>
        <v>6</v>
      </c>
      <c r="S3" s="145">
        <f t="shared" ref="S3:S34" si="8">J3+M3+P3</f>
        <v>1.5509259259259261E-3</v>
      </c>
      <c r="T3" s="128" t="str">
        <f t="shared" ref="T3:T34" si="9">IF(A3&lt;&gt;"",E3&amp;"-"&amp;Q3&amp;"-"&amp;R3,"")</f>
        <v>Poussin G-65-6</v>
      </c>
      <c r="U3" s="100">
        <f t="shared" ref="U3:U34" si="10">IF(AND(A3&lt;&gt;"",Q3+R3&gt;0),COUNTIF(T$3:T$91,T3),0)</f>
        <v>1</v>
      </c>
    </row>
    <row r="4" spans="1:21" x14ac:dyDescent="0.25">
      <c r="A4" s="124">
        <v>6</v>
      </c>
      <c r="B4" s="97" t="str">
        <f t="shared" si="0"/>
        <v>BIEKOUA</v>
      </c>
      <c r="C4" s="97" t="str">
        <f t="shared" si="1"/>
        <v>Liam</v>
      </c>
      <c r="D4" s="98">
        <f t="shared" si="2"/>
        <v>0</v>
      </c>
      <c r="E4" s="97" t="str">
        <f t="shared" si="3"/>
        <v>Poussin G</v>
      </c>
      <c r="F4" s="97">
        <f t="shared" si="4"/>
        <v>0</v>
      </c>
      <c r="G4" s="97" t="str">
        <f t="shared" si="5"/>
        <v>V.C. BRIGNAIS</v>
      </c>
      <c r="H4" s="99">
        <v>26</v>
      </c>
      <c r="I4" s="99">
        <v>3</v>
      </c>
      <c r="J4" s="177">
        <v>6.018518518518519E-4</v>
      </c>
      <c r="K4" s="99">
        <v>31</v>
      </c>
      <c r="L4" s="99">
        <v>0</v>
      </c>
      <c r="M4" s="127">
        <v>4.7453703703703704E-4</v>
      </c>
      <c r="N4" s="99">
        <v>0</v>
      </c>
      <c r="O4" s="99">
        <v>4</v>
      </c>
      <c r="P4" s="127">
        <v>1.5046296296296296E-3</v>
      </c>
      <c r="Q4" s="100">
        <f t="shared" si="6"/>
        <v>57</v>
      </c>
      <c r="R4" s="100">
        <f t="shared" si="7"/>
        <v>7</v>
      </c>
      <c r="S4" s="145">
        <f t="shared" si="8"/>
        <v>2.5810185185185185E-3</v>
      </c>
      <c r="T4" s="128" t="str">
        <f t="shared" si="9"/>
        <v>Poussin G-57-7</v>
      </c>
      <c r="U4" s="100">
        <f t="shared" si="10"/>
        <v>1</v>
      </c>
    </row>
    <row r="5" spans="1:21" x14ac:dyDescent="0.25">
      <c r="A5" s="124">
        <v>7</v>
      </c>
      <c r="B5" s="97" t="str">
        <f t="shared" si="0"/>
        <v>BRAILLON</v>
      </c>
      <c r="C5" s="97" t="str">
        <f t="shared" si="1"/>
        <v>Elio</v>
      </c>
      <c r="D5" s="98">
        <f t="shared" si="2"/>
        <v>0</v>
      </c>
      <c r="E5" s="97" t="str">
        <f t="shared" si="3"/>
        <v>Poussin G</v>
      </c>
      <c r="F5" s="97">
        <f t="shared" si="4"/>
        <v>0</v>
      </c>
      <c r="G5" s="97" t="str">
        <f t="shared" si="5"/>
        <v>E.C. MUROISE</v>
      </c>
      <c r="H5" s="99">
        <v>31</v>
      </c>
      <c r="I5" s="99">
        <v>1</v>
      </c>
      <c r="J5" s="127">
        <v>7.5231481481481482E-4</v>
      </c>
      <c r="K5" s="99">
        <v>26</v>
      </c>
      <c r="L5" s="99">
        <v>1</v>
      </c>
      <c r="M5" s="127">
        <v>7.9861111111111116E-4</v>
      </c>
      <c r="N5" s="99">
        <v>6</v>
      </c>
      <c r="O5" s="99">
        <v>5</v>
      </c>
      <c r="P5" s="127">
        <v>4.6296296296296298E-4</v>
      </c>
      <c r="Q5" s="100">
        <f t="shared" si="6"/>
        <v>63</v>
      </c>
      <c r="R5" s="100">
        <f t="shared" si="7"/>
        <v>7</v>
      </c>
      <c r="S5" s="145">
        <f t="shared" si="8"/>
        <v>2.0138888888888888E-3</v>
      </c>
      <c r="T5" s="128" t="str">
        <f t="shared" si="9"/>
        <v>Poussin G-63-7</v>
      </c>
      <c r="U5" s="100">
        <f t="shared" si="10"/>
        <v>2</v>
      </c>
    </row>
    <row r="6" spans="1:21" x14ac:dyDescent="0.25">
      <c r="A6" s="125">
        <v>1</v>
      </c>
      <c r="B6" s="97" t="str">
        <f t="shared" si="0"/>
        <v>CHABOSSEAU</v>
      </c>
      <c r="C6" s="97" t="str">
        <f t="shared" si="1"/>
        <v>Gatien</v>
      </c>
      <c r="D6" s="98">
        <f t="shared" si="2"/>
        <v>0</v>
      </c>
      <c r="E6" s="97" t="str">
        <f t="shared" si="3"/>
        <v>Poussin G</v>
      </c>
      <c r="F6" s="97">
        <f t="shared" si="4"/>
        <v>0</v>
      </c>
      <c r="G6" s="97" t="str">
        <f t="shared" si="5"/>
        <v>V.C. BRIGNAIS</v>
      </c>
      <c r="H6" s="99">
        <v>26</v>
      </c>
      <c r="I6" s="99">
        <v>2</v>
      </c>
      <c r="J6" s="127">
        <v>6.4814814814814813E-4</v>
      </c>
      <c r="K6" s="99">
        <v>31</v>
      </c>
      <c r="L6" s="99">
        <v>0</v>
      </c>
      <c r="M6" s="127">
        <v>5.6712962962962967E-4</v>
      </c>
      <c r="N6" s="99">
        <v>6</v>
      </c>
      <c r="O6" s="99">
        <v>5</v>
      </c>
      <c r="P6" s="127">
        <v>4.7453703703703704E-4</v>
      </c>
      <c r="Q6" s="100">
        <f t="shared" si="6"/>
        <v>63</v>
      </c>
      <c r="R6" s="100">
        <f t="shared" si="7"/>
        <v>7</v>
      </c>
      <c r="S6" s="145">
        <f t="shared" si="8"/>
        <v>1.6898148148148148E-3</v>
      </c>
      <c r="T6" s="128" t="str">
        <f t="shared" si="9"/>
        <v>Poussin G-63-7</v>
      </c>
      <c r="U6" s="100">
        <f t="shared" si="10"/>
        <v>2</v>
      </c>
    </row>
    <row r="7" spans="1:21" x14ac:dyDescent="0.25">
      <c r="A7" s="125">
        <v>2</v>
      </c>
      <c r="B7" s="97" t="str">
        <f t="shared" si="0"/>
        <v>CHAUMONT</v>
      </c>
      <c r="C7" s="97" t="str">
        <f t="shared" si="1"/>
        <v>Lucas</v>
      </c>
      <c r="D7" s="98">
        <f t="shared" si="2"/>
        <v>0</v>
      </c>
      <c r="E7" s="97" t="str">
        <f t="shared" si="3"/>
        <v>Poussin G</v>
      </c>
      <c r="F7" s="97">
        <f t="shared" si="4"/>
        <v>0</v>
      </c>
      <c r="G7" s="97" t="str">
        <f t="shared" si="5"/>
        <v>V.C. BRIGNAIS</v>
      </c>
      <c r="H7" s="99">
        <v>5</v>
      </c>
      <c r="I7" s="99">
        <v>5</v>
      </c>
      <c r="J7" s="127">
        <v>6.2500000000000001E-4</v>
      </c>
      <c r="K7" s="99">
        <v>26</v>
      </c>
      <c r="L7" s="99">
        <v>2</v>
      </c>
      <c r="M7" s="127">
        <v>9.0277777777777774E-4</v>
      </c>
      <c r="N7" s="99">
        <v>0</v>
      </c>
      <c r="O7" s="99">
        <v>5</v>
      </c>
      <c r="P7" s="127">
        <v>6.3657407407407413E-4</v>
      </c>
      <c r="Q7" s="100">
        <f t="shared" si="6"/>
        <v>31</v>
      </c>
      <c r="R7" s="100">
        <f t="shared" si="7"/>
        <v>12</v>
      </c>
      <c r="S7" s="145">
        <f t="shared" si="8"/>
        <v>2.1643518518518518E-3</v>
      </c>
      <c r="T7" s="128" t="str">
        <f t="shared" si="9"/>
        <v>Poussin G-31-12</v>
      </c>
      <c r="U7" s="100">
        <f t="shared" si="10"/>
        <v>1</v>
      </c>
    </row>
    <row r="8" spans="1:21" x14ac:dyDescent="0.25">
      <c r="A8" s="125">
        <v>60</v>
      </c>
      <c r="B8" s="97" t="str">
        <f t="shared" si="0"/>
        <v>GONCALVES</v>
      </c>
      <c r="C8" s="97" t="str">
        <f t="shared" si="1"/>
        <v>Alexis</v>
      </c>
      <c r="D8" s="98">
        <f t="shared" si="2"/>
        <v>0</v>
      </c>
      <c r="E8" s="97" t="str">
        <f t="shared" si="3"/>
        <v>Pupille G</v>
      </c>
      <c r="F8" s="97">
        <f t="shared" si="4"/>
        <v>0</v>
      </c>
      <c r="G8" s="97" t="str">
        <f t="shared" si="5"/>
        <v>POMMIERS VTT</v>
      </c>
      <c r="H8" s="99">
        <v>8</v>
      </c>
      <c r="I8" s="99">
        <v>3</v>
      </c>
      <c r="J8" s="127">
        <v>1.3194444444444445E-3</v>
      </c>
      <c r="K8" s="99">
        <v>3</v>
      </c>
      <c r="L8" s="99">
        <v>5</v>
      </c>
      <c r="M8" s="127">
        <v>7.5231481481481482E-4</v>
      </c>
      <c r="N8" s="99">
        <v>8</v>
      </c>
      <c r="O8" s="99">
        <v>5</v>
      </c>
      <c r="P8" s="127">
        <v>1.0069444444444444E-3</v>
      </c>
      <c r="Q8" s="100">
        <f t="shared" si="6"/>
        <v>19</v>
      </c>
      <c r="R8" s="100">
        <f t="shared" si="7"/>
        <v>13</v>
      </c>
      <c r="S8" s="145">
        <f t="shared" si="8"/>
        <v>3.0787037037037037E-3</v>
      </c>
      <c r="T8" s="128" t="str">
        <f t="shared" si="9"/>
        <v>Pupille G-19-13</v>
      </c>
      <c r="U8" s="100">
        <f t="shared" si="10"/>
        <v>1</v>
      </c>
    </row>
    <row r="9" spans="1:21" x14ac:dyDescent="0.25">
      <c r="A9" s="125">
        <v>14</v>
      </c>
      <c r="B9" s="97" t="str">
        <f t="shared" si="0"/>
        <v>CHAFFAUD</v>
      </c>
      <c r="C9" s="97" t="str">
        <f t="shared" si="1"/>
        <v>Aloïs</v>
      </c>
      <c r="D9" s="98">
        <f t="shared" si="2"/>
        <v>0</v>
      </c>
      <c r="E9" s="97" t="str">
        <f t="shared" si="3"/>
        <v>Poussin G</v>
      </c>
      <c r="F9" s="97">
        <f t="shared" si="4"/>
        <v>0</v>
      </c>
      <c r="G9" s="97" t="str">
        <f t="shared" si="5"/>
        <v>E.C. BOURG EN BRESSE</v>
      </c>
      <c r="H9" s="99">
        <v>18</v>
      </c>
      <c r="I9" s="99">
        <v>1</v>
      </c>
      <c r="J9" s="127">
        <v>4.861111111111111E-4</v>
      </c>
      <c r="K9" s="99">
        <v>18</v>
      </c>
      <c r="L9" s="99">
        <v>1</v>
      </c>
      <c r="M9" s="127">
        <v>6.4814814814814813E-4</v>
      </c>
      <c r="N9" s="99">
        <v>3</v>
      </c>
      <c r="O9" s="99">
        <v>5</v>
      </c>
      <c r="P9" s="127">
        <v>4.1666666666666669E-4</v>
      </c>
      <c r="Q9" s="100">
        <f t="shared" si="6"/>
        <v>39</v>
      </c>
      <c r="R9" s="100">
        <f t="shared" si="7"/>
        <v>7</v>
      </c>
      <c r="S9" s="145">
        <f t="shared" si="8"/>
        <v>1.5509259259259261E-3</v>
      </c>
      <c r="T9" s="128" t="str">
        <f t="shared" si="9"/>
        <v>Poussin G-39-7</v>
      </c>
      <c r="U9" s="100">
        <f t="shared" si="10"/>
        <v>1</v>
      </c>
    </row>
    <row r="10" spans="1:21" x14ac:dyDescent="0.25">
      <c r="A10" s="125">
        <v>5</v>
      </c>
      <c r="B10" s="97" t="str">
        <f t="shared" si="0"/>
        <v>ARTAUD</v>
      </c>
      <c r="C10" s="97" t="str">
        <f t="shared" si="1"/>
        <v>Tom</v>
      </c>
      <c r="D10" s="98">
        <f t="shared" si="2"/>
        <v>0</v>
      </c>
      <c r="E10" s="97" t="str">
        <f t="shared" si="3"/>
        <v>Poussin G</v>
      </c>
      <c r="F10" s="97">
        <f t="shared" si="4"/>
        <v>0</v>
      </c>
      <c r="G10" s="97" t="str">
        <f t="shared" si="5"/>
        <v>V.C. BRIGNAIS</v>
      </c>
      <c r="H10" s="99">
        <v>5</v>
      </c>
      <c r="I10" s="99">
        <v>5</v>
      </c>
      <c r="J10" s="127">
        <v>4.2824074074074075E-4</v>
      </c>
      <c r="K10" s="99">
        <v>13</v>
      </c>
      <c r="L10" s="99">
        <v>5</v>
      </c>
      <c r="M10" s="127">
        <v>8.1018518518518516E-4</v>
      </c>
      <c r="N10" s="99">
        <v>0</v>
      </c>
      <c r="O10" s="99">
        <v>5</v>
      </c>
      <c r="P10" s="127">
        <v>3.1250000000000001E-4</v>
      </c>
      <c r="Q10" s="100">
        <f t="shared" si="6"/>
        <v>18</v>
      </c>
      <c r="R10" s="100">
        <f t="shared" si="7"/>
        <v>15</v>
      </c>
      <c r="S10" s="145">
        <f t="shared" si="8"/>
        <v>1.5509259259259259E-3</v>
      </c>
      <c r="T10" s="128" t="str">
        <f t="shared" si="9"/>
        <v>Poussin G-18-15</v>
      </c>
      <c r="U10" s="100">
        <f t="shared" si="10"/>
        <v>1</v>
      </c>
    </row>
    <row r="11" spans="1:21" x14ac:dyDescent="0.25">
      <c r="A11" s="125">
        <v>4</v>
      </c>
      <c r="B11" s="97" t="str">
        <f t="shared" si="0"/>
        <v>VASSAUX</v>
      </c>
      <c r="C11" s="97" t="str">
        <f t="shared" si="1"/>
        <v>Louis</v>
      </c>
      <c r="D11" s="98">
        <f t="shared" si="2"/>
        <v>0</v>
      </c>
      <c r="E11" s="97" t="str">
        <f t="shared" si="3"/>
        <v>Poussin G</v>
      </c>
      <c r="F11" s="97">
        <f t="shared" si="4"/>
        <v>0</v>
      </c>
      <c r="G11" s="97" t="str">
        <f t="shared" si="5"/>
        <v>V.C. BRIGNAIS</v>
      </c>
      <c r="H11" s="99">
        <v>31</v>
      </c>
      <c r="I11" s="99">
        <v>0</v>
      </c>
      <c r="J11" s="127">
        <v>7.5231481481481482E-4</v>
      </c>
      <c r="K11" s="99">
        <v>31</v>
      </c>
      <c r="L11" s="99">
        <v>0</v>
      </c>
      <c r="M11" s="127">
        <v>7.291666666666667E-4</v>
      </c>
      <c r="N11" s="99">
        <v>18</v>
      </c>
      <c r="O11" s="99">
        <v>3</v>
      </c>
      <c r="P11" s="127">
        <v>8.6805555555555551E-4</v>
      </c>
      <c r="Q11" s="100">
        <f t="shared" si="6"/>
        <v>80</v>
      </c>
      <c r="R11" s="100">
        <f t="shared" si="7"/>
        <v>3</v>
      </c>
      <c r="S11" s="145">
        <f t="shared" si="8"/>
        <v>2.3495370370370371E-3</v>
      </c>
      <c r="T11" s="128" t="str">
        <f t="shared" si="9"/>
        <v>Poussin G-80-3</v>
      </c>
      <c r="U11" s="100">
        <f t="shared" si="10"/>
        <v>1</v>
      </c>
    </row>
    <row r="12" spans="1:21" x14ac:dyDescent="0.25">
      <c r="A12" s="125">
        <v>86</v>
      </c>
      <c r="B12" s="97" t="str">
        <f t="shared" si="0"/>
        <v>PLASSOT</v>
      </c>
      <c r="C12" s="97" t="str">
        <f t="shared" si="1"/>
        <v>Simon</v>
      </c>
      <c r="D12" s="98">
        <f t="shared" si="2"/>
        <v>0</v>
      </c>
      <c r="E12" s="97" t="str">
        <f t="shared" si="3"/>
        <v>Pupille G</v>
      </c>
      <c r="F12" s="97">
        <f t="shared" si="4"/>
        <v>0</v>
      </c>
      <c r="G12" s="97" t="str">
        <f t="shared" si="5"/>
        <v>VERCORS V.T.T.</v>
      </c>
      <c r="H12" s="99">
        <v>13</v>
      </c>
      <c r="I12" s="99">
        <v>5</v>
      </c>
      <c r="J12" s="127">
        <v>7.1759259259259259E-4</v>
      </c>
      <c r="K12" s="99">
        <v>31</v>
      </c>
      <c r="L12" s="99">
        <v>4</v>
      </c>
      <c r="M12" s="127">
        <v>1.0648148148148149E-3</v>
      </c>
      <c r="N12" s="99">
        <v>21</v>
      </c>
      <c r="O12" s="99">
        <v>0</v>
      </c>
      <c r="P12" s="127">
        <v>8.1018518518518516E-4</v>
      </c>
      <c r="Q12" s="100">
        <f t="shared" si="6"/>
        <v>65</v>
      </c>
      <c r="R12" s="100">
        <f t="shared" si="7"/>
        <v>9</v>
      </c>
      <c r="S12" s="145">
        <f t="shared" si="8"/>
        <v>2.5925925925925925E-3</v>
      </c>
      <c r="T12" s="128" t="str">
        <f t="shared" si="9"/>
        <v>Pupille G-65-9</v>
      </c>
      <c r="U12" s="100">
        <f t="shared" si="10"/>
        <v>1</v>
      </c>
    </row>
    <row r="13" spans="1:21" x14ac:dyDescent="0.25">
      <c r="A13" s="125">
        <v>87</v>
      </c>
      <c r="B13" s="97" t="str">
        <f t="shared" si="0"/>
        <v>ROCHAS</v>
      </c>
      <c r="C13" s="97" t="str">
        <f t="shared" si="1"/>
        <v>Johann</v>
      </c>
      <c r="D13" s="98">
        <f t="shared" si="2"/>
        <v>0</v>
      </c>
      <c r="E13" s="97" t="str">
        <f t="shared" si="3"/>
        <v>Pupille G</v>
      </c>
      <c r="F13" s="97">
        <f t="shared" si="4"/>
        <v>0</v>
      </c>
      <c r="G13" s="97" t="str">
        <f t="shared" si="5"/>
        <v>VERCORS V.T.T.</v>
      </c>
      <c r="H13" s="99">
        <v>21</v>
      </c>
      <c r="I13" s="99">
        <v>0</v>
      </c>
      <c r="J13" s="127">
        <v>8.1018518518518516E-4</v>
      </c>
      <c r="K13" s="99">
        <v>21</v>
      </c>
      <c r="L13" s="99">
        <v>1</v>
      </c>
      <c r="M13" s="127">
        <v>7.5231481481481482E-4</v>
      </c>
      <c r="N13" s="99">
        <v>21</v>
      </c>
      <c r="O13" s="99">
        <v>2</v>
      </c>
      <c r="P13" s="127">
        <v>9.1435185185185185E-4</v>
      </c>
      <c r="Q13" s="100">
        <f t="shared" si="6"/>
        <v>63</v>
      </c>
      <c r="R13" s="100">
        <f t="shared" si="7"/>
        <v>3</v>
      </c>
      <c r="S13" s="145">
        <f t="shared" si="8"/>
        <v>2.476851851851852E-3</v>
      </c>
      <c r="T13" s="128" t="str">
        <f t="shared" si="9"/>
        <v>Pupille G-63-3</v>
      </c>
      <c r="U13" s="100">
        <f t="shared" si="10"/>
        <v>1</v>
      </c>
    </row>
    <row r="14" spans="1:21" x14ac:dyDescent="0.25">
      <c r="A14" s="125">
        <v>64</v>
      </c>
      <c r="B14" s="97" t="str">
        <f t="shared" si="0"/>
        <v>CHAMPION</v>
      </c>
      <c r="C14" s="97" t="str">
        <f t="shared" si="1"/>
        <v>Rémi</v>
      </c>
      <c r="D14" s="98">
        <f t="shared" si="2"/>
        <v>0</v>
      </c>
      <c r="E14" s="97" t="str">
        <f t="shared" si="3"/>
        <v>Pupille G</v>
      </c>
      <c r="F14" s="97">
        <f t="shared" si="4"/>
        <v>0</v>
      </c>
      <c r="G14" s="97" t="str">
        <f t="shared" si="5"/>
        <v>E.C. MUROISE</v>
      </c>
      <c r="H14" s="99">
        <v>0</v>
      </c>
      <c r="I14" s="99">
        <v>5</v>
      </c>
      <c r="J14" s="127">
        <v>1.1574074074074073E-3</v>
      </c>
      <c r="K14" s="99">
        <v>3</v>
      </c>
      <c r="L14" s="99">
        <v>5</v>
      </c>
      <c r="M14" s="127">
        <v>9.837962962962962E-4</v>
      </c>
      <c r="N14" s="99">
        <v>3</v>
      </c>
      <c r="O14" s="99">
        <v>2</v>
      </c>
      <c r="P14" s="127">
        <v>3.7037037037037035E-4</v>
      </c>
      <c r="Q14" s="100">
        <f t="shared" si="6"/>
        <v>6</v>
      </c>
      <c r="R14" s="100">
        <f t="shared" si="7"/>
        <v>12</v>
      </c>
      <c r="S14" s="145">
        <f t="shared" si="8"/>
        <v>2.5115740740740736E-3</v>
      </c>
      <c r="T14" s="128" t="str">
        <f t="shared" si="9"/>
        <v>Pupille G-6-12</v>
      </c>
      <c r="U14" s="100">
        <f t="shared" si="10"/>
        <v>1</v>
      </c>
    </row>
    <row r="15" spans="1:21" x14ac:dyDescent="0.25">
      <c r="A15" s="125">
        <v>66</v>
      </c>
      <c r="B15" s="97" t="str">
        <f t="shared" si="0"/>
        <v>COLLADO</v>
      </c>
      <c r="C15" s="97" t="str">
        <f t="shared" si="1"/>
        <v>Maël</v>
      </c>
      <c r="D15" s="98">
        <f t="shared" si="2"/>
        <v>0</v>
      </c>
      <c r="E15" s="97" t="str">
        <f t="shared" si="3"/>
        <v>Pupille G</v>
      </c>
      <c r="F15" s="97">
        <f t="shared" si="4"/>
        <v>0</v>
      </c>
      <c r="G15" s="97" t="str">
        <f t="shared" si="5"/>
        <v>VELO CLUB D'AMBERIEU</v>
      </c>
      <c r="H15" s="99">
        <v>3</v>
      </c>
      <c r="I15" s="99">
        <v>5</v>
      </c>
      <c r="J15" s="127">
        <v>1.2962962962962963E-3</v>
      </c>
      <c r="K15" s="99">
        <v>8</v>
      </c>
      <c r="L15" s="99">
        <v>5</v>
      </c>
      <c r="M15" s="127">
        <v>8.7962962962962962E-4</v>
      </c>
      <c r="N15" s="99">
        <v>6</v>
      </c>
      <c r="O15" s="99">
        <v>0</v>
      </c>
      <c r="P15" s="127">
        <v>5.0925925925925921E-4</v>
      </c>
      <c r="Q15" s="100">
        <f t="shared" si="6"/>
        <v>17</v>
      </c>
      <c r="R15" s="100">
        <f t="shared" si="7"/>
        <v>10</v>
      </c>
      <c r="S15" s="145">
        <f t="shared" si="8"/>
        <v>2.685185185185185E-3</v>
      </c>
      <c r="T15" s="128" t="str">
        <f t="shared" si="9"/>
        <v>Pupille G-17-10</v>
      </c>
      <c r="U15" s="100">
        <f t="shared" si="10"/>
        <v>1</v>
      </c>
    </row>
    <row r="16" spans="1:21" x14ac:dyDescent="0.25">
      <c r="A16" s="125">
        <v>62</v>
      </c>
      <c r="B16" s="97" t="str">
        <f t="shared" si="0"/>
        <v>BUNEA</v>
      </c>
      <c r="C16" s="97" t="str">
        <f t="shared" si="1"/>
        <v>Flavius</v>
      </c>
      <c r="D16" s="98">
        <f t="shared" si="2"/>
        <v>0</v>
      </c>
      <c r="E16" s="97" t="str">
        <f t="shared" si="3"/>
        <v>Pupille G</v>
      </c>
      <c r="F16" s="97">
        <f t="shared" si="4"/>
        <v>0</v>
      </c>
      <c r="G16" s="97" t="str">
        <f t="shared" si="5"/>
        <v>V.C. ROANNAIS</v>
      </c>
      <c r="H16" s="99">
        <v>3</v>
      </c>
      <c r="I16" s="99">
        <v>5</v>
      </c>
      <c r="J16" s="127">
        <v>1.3078703703703703E-3</v>
      </c>
      <c r="K16" s="99">
        <v>16</v>
      </c>
      <c r="L16" s="99">
        <v>2</v>
      </c>
      <c r="M16" s="127">
        <v>1.0648148148148149E-3</v>
      </c>
      <c r="N16" s="99">
        <v>6</v>
      </c>
      <c r="O16" s="99">
        <v>0</v>
      </c>
      <c r="P16" s="127">
        <v>4.7453703703703704E-4</v>
      </c>
      <c r="Q16" s="100">
        <f t="shared" si="6"/>
        <v>25</v>
      </c>
      <c r="R16" s="100">
        <f t="shared" si="7"/>
        <v>7</v>
      </c>
      <c r="S16" s="145">
        <f t="shared" si="8"/>
        <v>2.8472222222222223E-3</v>
      </c>
      <c r="T16" s="128" t="str">
        <f t="shared" si="9"/>
        <v>Pupille G-25-7</v>
      </c>
      <c r="U16" s="100">
        <f t="shared" si="10"/>
        <v>1</v>
      </c>
    </row>
    <row r="17" spans="1:21" x14ac:dyDescent="0.25">
      <c r="A17" s="125">
        <v>73</v>
      </c>
      <c r="B17" s="97" t="str">
        <f t="shared" si="0"/>
        <v>ANTENUCCI</v>
      </c>
      <c r="C17" s="97" t="str">
        <f t="shared" si="1"/>
        <v>Milan</v>
      </c>
      <c r="D17" s="98">
        <f t="shared" si="2"/>
        <v>0</v>
      </c>
      <c r="E17" s="97" t="str">
        <f t="shared" si="3"/>
        <v>Pupille G</v>
      </c>
      <c r="F17" s="97">
        <f t="shared" si="4"/>
        <v>0</v>
      </c>
      <c r="G17" s="97" t="str">
        <f t="shared" si="5"/>
        <v>CLUB VTT D'IRIGNY (JSI)</v>
      </c>
      <c r="H17" s="99">
        <v>3</v>
      </c>
      <c r="I17" s="99">
        <v>5</v>
      </c>
      <c r="J17" s="127">
        <v>9.0277777777777774E-4</v>
      </c>
      <c r="K17" s="99">
        <v>8</v>
      </c>
      <c r="L17" s="99">
        <v>5</v>
      </c>
      <c r="M17" s="127">
        <v>1.1111111111111111E-3</v>
      </c>
      <c r="N17" s="99">
        <v>8</v>
      </c>
      <c r="O17" s="99">
        <v>5</v>
      </c>
      <c r="P17" s="127">
        <v>8.3333333333333339E-4</v>
      </c>
      <c r="Q17" s="100">
        <f t="shared" si="6"/>
        <v>19</v>
      </c>
      <c r="R17" s="100">
        <f t="shared" si="7"/>
        <v>15</v>
      </c>
      <c r="S17" s="145">
        <f t="shared" si="8"/>
        <v>2.8472222222222223E-3</v>
      </c>
      <c r="T17" s="128" t="str">
        <f t="shared" si="9"/>
        <v>Pupille G-19-15</v>
      </c>
      <c r="U17" s="100">
        <f t="shared" si="10"/>
        <v>1</v>
      </c>
    </row>
    <row r="18" spans="1:21" x14ac:dyDescent="0.25">
      <c r="A18" s="125">
        <v>21</v>
      </c>
      <c r="B18" s="97" t="str">
        <f t="shared" si="0"/>
        <v>PAPILLON</v>
      </c>
      <c r="C18" s="97" t="str">
        <f t="shared" si="1"/>
        <v>Léonie</v>
      </c>
      <c r="D18" s="98">
        <f t="shared" si="2"/>
        <v>0</v>
      </c>
      <c r="E18" s="97" t="str">
        <f t="shared" si="3"/>
        <v>Poussin F</v>
      </c>
      <c r="F18" s="97">
        <f t="shared" si="4"/>
        <v>0</v>
      </c>
      <c r="G18" s="97" t="str">
        <f t="shared" si="5"/>
        <v>V.C. BRIGNAIS</v>
      </c>
      <c r="H18" s="99">
        <v>0</v>
      </c>
      <c r="I18" s="99">
        <v>5</v>
      </c>
      <c r="J18" s="127">
        <v>1.9675925925925926E-4</v>
      </c>
      <c r="K18" s="99">
        <v>3</v>
      </c>
      <c r="L18" s="99">
        <v>2</v>
      </c>
      <c r="M18" s="127">
        <v>2.4305555555555555E-4</v>
      </c>
      <c r="N18" s="99">
        <v>0</v>
      </c>
      <c r="O18" s="99">
        <v>5</v>
      </c>
      <c r="P18" s="127">
        <v>2.199074074074074E-4</v>
      </c>
      <c r="Q18" s="100">
        <f t="shared" si="6"/>
        <v>3</v>
      </c>
      <c r="R18" s="100">
        <f t="shared" si="7"/>
        <v>12</v>
      </c>
      <c r="S18" s="145">
        <f t="shared" si="8"/>
        <v>6.5972222222222224E-4</v>
      </c>
      <c r="T18" s="128" t="str">
        <f t="shared" si="9"/>
        <v>Poussin F-3-12</v>
      </c>
      <c r="U18" s="100">
        <f t="shared" si="10"/>
        <v>1</v>
      </c>
    </row>
    <row r="19" spans="1:21" x14ac:dyDescent="0.25">
      <c r="A19" s="125">
        <v>3</v>
      </c>
      <c r="B19" s="97" t="str">
        <f t="shared" si="0"/>
        <v>KHEMISSI</v>
      </c>
      <c r="C19" s="97" t="str">
        <f t="shared" si="1"/>
        <v>Noam</v>
      </c>
      <c r="D19" s="98">
        <f t="shared" si="2"/>
        <v>0</v>
      </c>
      <c r="E19" s="97" t="str">
        <f t="shared" si="3"/>
        <v>Poussin G</v>
      </c>
      <c r="F19" s="97">
        <f t="shared" si="4"/>
        <v>0</v>
      </c>
      <c r="G19" s="97" t="str">
        <f t="shared" si="5"/>
        <v>V.C. BRIGNAIS</v>
      </c>
      <c r="H19" s="99">
        <v>0</v>
      </c>
      <c r="I19" s="99">
        <v>5</v>
      </c>
      <c r="J19" s="127">
        <v>6.9444444444444447E-4</v>
      </c>
      <c r="K19" s="99">
        <v>0</v>
      </c>
      <c r="L19" s="99">
        <v>5</v>
      </c>
      <c r="M19" s="127">
        <v>6.4814814814814813E-4</v>
      </c>
      <c r="N19" s="99">
        <v>0</v>
      </c>
      <c r="O19" s="99">
        <v>5</v>
      </c>
      <c r="P19" s="127">
        <v>3.1250000000000001E-4</v>
      </c>
      <c r="Q19" s="100">
        <f t="shared" si="6"/>
        <v>0</v>
      </c>
      <c r="R19" s="100">
        <f t="shared" si="7"/>
        <v>15</v>
      </c>
      <c r="S19" s="145">
        <f t="shared" si="8"/>
        <v>1.6550925925925928E-3</v>
      </c>
      <c r="T19" s="128" t="str">
        <f t="shared" si="9"/>
        <v>Poussin G-0-15</v>
      </c>
      <c r="U19" s="100">
        <f t="shared" si="10"/>
        <v>1</v>
      </c>
    </row>
    <row r="20" spans="1:21" x14ac:dyDescent="0.25">
      <c r="A20" s="125">
        <v>56</v>
      </c>
      <c r="B20" s="97" t="str">
        <f t="shared" si="0"/>
        <v>SEMET USTUN</v>
      </c>
      <c r="C20" s="97" t="str">
        <f t="shared" si="1"/>
        <v>Ezékiel</v>
      </c>
      <c r="D20" s="98">
        <f t="shared" si="2"/>
        <v>0</v>
      </c>
      <c r="E20" s="97" t="str">
        <f t="shared" si="3"/>
        <v>Pupille G</v>
      </c>
      <c r="F20" s="97">
        <f t="shared" si="4"/>
        <v>0</v>
      </c>
      <c r="G20" s="97" t="str">
        <f t="shared" si="5"/>
        <v>V.C. BRIGNAIS</v>
      </c>
      <c r="H20" s="99">
        <v>21</v>
      </c>
      <c r="I20" s="99">
        <v>3</v>
      </c>
      <c r="J20" s="127">
        <v>8.1018518518518516E-4</v>
      </c>
      <c r="K20" s="99">
        <v>8</v>
      </c>
      <c r="L20" s="99">
        <v>5</v>
      </c>
      <c r="M20" s="127">
        <v>8.6805555555555551E-4</v>
      </c>
      <c r="N20" s="99">
        <v>13</v>
      </c>
      <c r="O20" s="99">
        <v>5</v>
      </c>
      <c r="P20" s="127">
        <v>7.407407407407407E-4</v>
      </c>
      <c r="Q20" s="100">
        <f t="shared" si="6"/>
        <v>42</v>
      </c>
      <c r="R20" s="100">
        <f t="shared" si="7"/>
        <v>13</v>
      </c>
      <c r="S20" s="145">
        <f t="shared" si="8"/>
        <v>2.4189814814814812E-3</v>
      </c>
      <c r="T20" s="128" t="str">
        <f t="shared" si="9"/>
        <v>Pupille G-42-13</v>
      </c>
      <c r="U20" s="100">
        <f t="shared" si="10"/>
        <v>1</v>
      </c>
    </row>
    <row r="21" spans="1:21" x14ac:dyDescent="0.25">
      <c r="A21" s="125">
        <v>52</v>
      </c>
      <c r="B21" s="97" t="str">
        <f t="shared" si="0"/>
        <v>MERIC</v>
      </c>
      <c r="C21" s="97" t="str">
        <f t="shared" si="1"/>
        <v>Vadim</v>
      </c>
      <c r="D21" s="98">
        <f t="shared" si="2"/>
        <v>0</v>
      </c>
      <c r="E21" s="97" t="str">
        <f t="shared" si="3"/>
        <v>Pupille G</v>
      </c>
      <c r="F21" s="97">
        <f t="shared" si="4"/>
        <v>0</v>
      </c>
      <c r="G21" s="97" t="str">
        <f t="shared" si="5"/>
        <v>V.C. BRIGNAIS</v>
      </c>
      <c r="H21" s="99">
        <v>3</v>
      </c>
      <c r="I21" s="99">
        <v>5</v>
      </c>
      <c r="J21" s="127">
        <v>9.9537037037037042E-4</v>
      </c>
      <c r="K21" s="99">
        <v>3</v>
      </c>
      <c r="L21" s="99">
        <v>5</v>
      </c>
      <c r="M21" s="127">
        <v>9.3749999999999997E-4</v>
      </c>
      <c r="N21" s="99">
        <v>6</v>
      </c>
      <c r="O21" s="99">
        <v>5</v>
      </c>
      <c r="P21" s="127">
        <v>6.3657407407407413E-4</v>
      </c>
      <c r="Q21" s="100">
        <f t="shared" si="6"/>
        <v>12</v>
      </c>
      <c r="R21" s="100">
        <f t="shared" si="7"/>
        <v>15</v>
      </c>
      <c r="S21" s="145">
        <f t="shared" si="8"/>
        <v>2.5694444444444445E-3</v>
      </c>
      <c r="T21" s="128" t="str">
        <f t="shared" si="9"/>
        <v>Pupille G-12-15</v>
      </c>
      <c r="U21" s="100">
        <f t="shared" si="10"/>
        <v>1</v>
      </c>
    </row>
    <row r="22" spans="1:21" x14ac:dyDescent="0.25">
      <c r="A22" s="125">
        <v>70</v>
      </c>
      <c r="B22" s="97" t="str">
        <f t="shared" si="0"/>
        <v>BULLION ANGOT</v>
      </c>
      <c r="C22" s="97" t="str">
        <f t="shared" si="1"/>
        <v>Noémie</v>
      </c>
      <c r="D22" s="98">
        <f t="shared" si="2"/>
        <v>0</v>
      </c>
      <c r="E22" s="97" t="str">
        <f t="shared" si="3"/>
        <v>Pupille F</v>
      </c>
      <c r="F22" s="97">
        <f t="shared" si="4"/>
        <v>0</v>
      </c>
      <c r="G22" s="97" t="str">
        <f t="shared" si="5"/>
        <v>CLUB VTT D'IRIGNY (JSI)</v>
      </c>
      <c r="H22" s="99">
        <v>6</v>
      </c>
      <c r="I22" s="99">
        <v>2</v>
      </c>
      <c r="J22" s="127">
        <v>1.238425925925926E-3</v>
      </c>
      <c r="K22" s="99">
        <v>3</v>
      </c>
      <c r="L22" s="99">
        <v>5</v>
      </c>
      <c r="M22" s="127">
        <v>1.5046296296296296E-3</v>
      </c>
      <c r="N22" s="99">
        <v>10</v>
      </c>
      <c r="O22" s="99">
        <v>4</v>
      </c>
      <c r="P22" s="127">
        <v>6.7129629629629625E-4</v>
      </c>
      <c r="Q22" s="100">
        <f t="shared" si="6"/>
        <v>19</v>
      </c>
      <c r="R22" s="100">
        <f t="shared" si="7"/>
        <v>11</v>
      </c>
      <c r="S22" s="145">
        <f t="shared" si="8"/>
        <v>3.414351851851852E-3</v>
      </c>
      <c r="T22" s="128" t="str">
        <f t="shared" si="9"/>
        <v>Pupille F-19-11</v>
      </c>
      <c r="U22" s="100">
        <f t="shared" si="10"/>
        <v>1</v>
      </c>
    </row>
    <row r="23" spans="1:21" x14ac:dyDescent="0.25">
      <c r="A23" s="125">
        <v>304</v>
      </c>
      <c r="B23" s="97" t="str">
        <f t="shared" si="0"/>
        <v>BROUCHUD</v>
      </c>
      <c r="C23" s="97" t="str">
        <f t="shared" si="1"/>
        <v>Arnaud</v>
      </c>
      <c r="D23" s="98">
        <f t="shared" si="2"/>
        <v>0</v>
      </c>
      <c r="E23" s="97" t="str">
        <f t="shared" si="3"/>
        <v>Cadet G</v>
      </c>
      <c r="F23" s="97">
        <f t="shared" si="4"/>
        <v>0</v>
      </c>
      <c r="G23" s="97" t="str">
        <f t="shared" si="5"/>
        <v>CLUB VTT D'IRIGNY (JSI)</v>
      </c>
      <c r="H23" s="99">
        <v>16</v>
      </c>
      <c r="I23" s="99">
        <v>0</v>
      </c>
      <c r="J23" s="127">
        <v>1.0995370370370371E-3</v>
      </c>
      <c r="K23" s="99">
        <v>13</v>
      </c>
      <c r="L23" s="99">
        <v>5</v>
      </c>
      <c r="M23" s="127">
        <v>1.5046296296296296E-3</v>
      </c>
      <c r="N23" s="99">
        <v>8</v>
      </c>
      <c r="O23" s="99">
        <v>5</v>
      </c>
      <c r="P23" s="127">
        <v>1.1111111111111111E-3</v>
      </c>
      <c r="Q23" s="100">
        <f t="shared" si="6"/>
        <v>37</v>
      </c>
      <c r="R23" s="100">
        <f t="shared" si="7"/>
        <v>10</v>
      </c>
      <c r="S23" s="145">
        <f t="shared" si="8"/>
        <v>3.7152777777777783E-3</v>
      </c>
      <c r="T23" s="128" t="str">
        <f t="shared" si="9"/>
        <v>Cadet G-37-10</v>
      </c>
      <c r="U23" s="100">
        <f t="shared" si="10"/>
        <v>2</v>
      </c>
    </row>
    <row r="24" spans="1:21" x14ac:dyDescent="0.25">
      <c r="A24" s="125">
        <v>319</v>
      </c>
      <c r="B24" s="97" t="str">
        <f t="shared" si="0"/>
        <v>VIALLE</v>
      </c>
      <c r="C24" s="97" t="str">
        <f t="shared" si="1"/>
        <v>Pablo</v>
      </c>
      <c r="D24" s="98">
        <f t="shared" si="2"/>
        <v>0</v>
      </c>
      <c r="E24" s="97" t="str">
        <f t="shared" si="3"/>
        <v>Cadet G</v>
      </c>
      <c r="F24" s="97">
        <f t="shared" si="4"/>
        <v>0</v>
      </c>
      <c r="G24" s="97" t="str">
        <f t="shared" si="5"/>
        <v>CLUB VTT D'IRIGNY (JSI)</v>
      </c>
      <c r="H24" s="99">
        <v>16</v>
      </c>
      <c r="I24" s="99">
        <v>3</v>
      </c>
      <c r="J24" s="127">
        <v>6.9444444444444447E-4</v>
      </c>
      <c r="K24" s="99">
        <v>11</v>
      </c>
      <c r="L24" s="99">
        <v>2</v>
      </c>
      <c r="M24" s="127">
        <v>1.0648148148148149E-3</v>
      </c>
      <c r="N24" s="99">
        <v>5</v>
      </c>
      <c r="O24" s="99">
        <v>4</v>
      </c>
      <c r="P24" s="127">
        <v>9.2592592592592596E-4</v>
      </c>
      <c r="Q24" s="100">
        <f t="shared" si="6"/>
        <v>32</v>
      </c>
      <c r="R24" s="100">
        <f t="shared" si="7"/>
        <v>9</v>
      </c>
      <c r="S24" s="145">
        <f t="shared" si="8"/>
        <v>2.6851851851851854E-3</v>
      </c>
      <c r="T24" s="128" t="str">
        <f t="shared" si="9"/>
        <v>Cadet G-32-9</v>
      </c>
      <c r="U24" s="100">
        <f t="shared" si="10"/>
        <v>1</v>
      </c>
    </row>
    <row r="25" spans="1:21" x14ac:dyDescent="0.25">
      <c r="A25" s="125">
        <v>330</v>
      </c>
      <c r="B25" s="97" t="str">
        <f t="shared" si="0"/>
        <v>PUGIEU</v>
      </c>
      <c r="C25" s="97" t="str">
        <f t="shared" si="1"/>
        <v>Alexis</v>
      </c>
      <c r="D25" s="98">
        <f t="shared" si="2"/>
        <v>0</v>
      </c>
      <c r="E25" s="97" t="str">
        <f t="shared" si="3"/>
        <v>Cadet G</v>
      </c>
      <c r="F25" s="97">
        <f t="shared" si="4"/>
        <v>0</v>
      </c>
      <c r="G25" s="97" t="str">
        <f t="shared" si="5"/>
        <v>POMMIERS VTT</v>
      </c>
      <c r="H25" s="99">
        <v>16</v>
      </c>
      <c r="I25" s="99">
        <v>1</v>
      </c>
      <c r="J25" s="127">
        <v>8.4490740740740739E-4</v>
      </c>
      <c r="K25" s="99">
        <v>16</v>
      </c>
      <c r="L25" s="99">
        <v>0</v>
      </c>
      <c r="M25" s="127">
        <v>1.1111111111111111E-3</v>
      </c>
      <c r="N25" s="99">
        <v>8</v>
      </c>
      <c r="O25" s="99">
        <v>1</v>
      </c>
      <c r="P25" s="127">
        <v>7.407407407407407E-4</v>
      </c>
      <c r="Q25" s="100">
        <f t="shared" si="6"/>
        <v>40</v>
      </c>
      <c r="R25" s="100">
        <f t="shared" si="7"/>
        <v>2</v>
      </c>
      <c r="S25" s="145">
        <f t="shared" si="8"/>
        <v>2.696759259259259E-3</v>
      </c>
      <c r="T25" s="128" t="str">
        <f t="shared" si="9"/>
        <v>Cadet G-40-2</v>
      </c>
      <c r="U25" s="100">
        <f t="shared" si="10"/>
        <v>1</v>
      </c>
    </row>
    <row r="26" spans="1:21" x14ac:dyDescent="0.25">
      <c r="A26" s="125">
        <v>305</v>
      </c>
      <c r="B26" s="97" t="str">
        <f t="shared" si="0"/>
        <v>BRUAS</v>
      </c>
      <c r="C26" s="97" t="str">
        <f t="shared" si="1"/>
        <v>Sacha</v>
      </c>
      <c r="D26" s="98">
        <f t="shared" si="2"/>
        <v>0</v>
      </c>
      <c r="E26" s="97" t="str">
        <f t="shared" si="3"/>
        <v>Cadet G</v>
      </c>
      <c r="F26" s="97">
        <f t="shared" si="4"/>
        <v>0</v>
      </c>
      <c r="G26" s="97" t="str">
        <f t="shared" si="5"/>
        <v>CLUB VTT D'IRIGNY (JSI)</v>
      </c>
      <c r="H26" s="99">
        <v>31</v>
      </c>
      <c r="I26" s="99">
        <v>0</v>
      </c>
      <c r="J26" s="127">
        <v>7.0601851851851847E-4</v>
      </c>
      <c r="K26" s="99">
        <v>31</v>
      </c>
      <c r="L26" s="99">
        <v>0</v>
      </c>
      <c r="M26" s="127">
        <v>9.1435185185185185E-4</v>
      </c>
      <c r="N26" s="99">
        <v>31</v>
      </c>
      <c r="O26" s="99">
        <v>0</v>
      </c>
      <c r="P26" s="127">
        <v>1.0069444444444444E-3</v>
      </c>
      <c r="Q26" s="100">
        <f t="shared" si="6"/>
        <v>93</v>
      </c>
      <c r="R26" s="100">
        <f t="shared" si="7"/>
        <v>0</v>
      </c>
      <c r="S26" s="145">
        <f t="shared" si="8"/>
        <v>2.627314814814815E-3</v>
      </c>
      <c r="T26" s="128" t="str">
        <f t="shared" si="9"/>
        <v>Cadet G-93-0</v>
      </c>
      <c r="U26" s="100">
        <f t="shared" si="10"/>
        <v>1</v>
      </c>
    </row>
    <row r="27" spans="1:21" x14ac:dyDescent="0.25">
      <c r="A27" s="125">
        <v>53</v>
      </c>
      <c r="B27" s="97" t="str">
        <f t="shared" si="0"/>
        <v>REFK</v>
      </c>
      <c r="C27" s="97" t="str">
        <f t="shared" si="1"/>
        <v>Basile</v>
      </c>
      <c r="D27" s="98">
        <f t="shared" si="2"/>
        <v>0</v>
      </c>
      <c r="E27" s="97" t="str">
        <f t="shared" si="3"/>
        <v>Pupille G</v>
      </c>
      <c r="F27" s="97">
        <f t="shared" si="4"/>
        <v>0</v>
      </c>
      <c r="G27" s="97" t="str">
        <f t="shared" si="5"/>
        <v>V.C. BRIGNAIS</v>
      </c>
      <c r="H27" s="99">
        <v>26</v>
      </c>
      <c r="I27" s="99">
        <v>1</v>
      </c>
      <c r="J27" s="127">
        <v>1.1458333333333333E-3</v>
      </c>
      <c r="K27" s="99">
        <v>18</v>
      </c>
      <c r="L27" s="99">
        <v>4</v>
      </c>
      <c r="M27" s="127">
        <v>1.3888888888888889E-3</v>
      </c>
      <c r="N27" s="99">
        <v>21</v>
      </c>
      <c r="O27" s="99">
        <v>2</v>
      </c>
      <c r="P27" s="127">
        <v>1.1342592592592593E-3</v>
      </c>
      <c r="Q27" s="100">
        <f t="shared" si="6"/>
        <v>65</v>
      </c>
      <c r="R27" s="100">
        <f t="shared" si="7"/>
        <v>7</v>
      </c>
      <c r="S27" s="145">
        <f t="shared" si="8"/>
        <v>3.6689814814814814E-3</v>
      </c>
      <c r="T27" s="128" t="str">
        <f t="shared" si="9"/>
        <v>Pupille G-65-7</v>
      </c>
      <c r="U27" s="100">
        <f t="shared" si="10"/>
        <v>1</v>
      </c>
    </row>
    <row r="28" spans="1:21" x14ac:dyDescent="0.25">
      <c r="A28" s="125">
        <v>54</v>
      </c>
      <c r="B28" s="97" t="str">
        <f t="shared" si="0"/>
        <v>ROUVEURE</v>
      </c>
      <c r="C28" s="97" t="str">
        <f t="shared" si="1"/>
        <v>Mathis</v>
      </c>
      <c r="D28" s="98">
        <f t="shared" si="2"/>
        <v>0</v>
      </c>
      <c r="E28" s="97" t="str">
        <f t="shared" si="3"/>
        <v>Pupille G</v>
      </c>
      <c r="F28" s="97">
        <f t="shared" si="4"/>
        <v>0</v>
      </c>
      <c r="G28" s="97" t="str">
        <f t="shared" si="5"/>
        <v>V.C. BRIGNAIS</v>
      </c>
      <c r="H28" s="99">
        <v>6</v>
      </c>
      <c r="I28" s="99">
        <v>1</v>
      </c>
      <c r="J28" s="127">
        <v>3.8194444444444446E-4</v>
      </c>
      <c r="K28" s="99">
        <v>6</v>
      </c>
      <c r="L28" s="99">
        <v>2</v>
      </c>
      <c r="M28" s="127">
        <v>6.2500000000000001E-4</v>
      </c>
      <c r="N28" s="99">
        <v>8</v>
      </c>
      <c r="O28" s="99">
        <v>5</v>
      </c>
      <c r="P28" s="127">
        <v>1.0532407407407407E-3</v>
      </c>
      <c r="Q28" s="100">
        <f t="shared" si="6"/>
        <v>20</v>
      </c>
      <c r="R28" s="100">
        <f t="shared" si="7"/>
        <v>8</v>
      </c>
      <c r="S28" s="145">
        <f t="shared" si="8"/>
        <v>2.0601851851851849E-3</v>
      </c>
      <c r="T28" s="128" t="str">
        <f t="shared" si="9"/>
        <v>Pupille G-20-8</v>
      </c>
      <c r="U28" s="100">
        <f t="shared" si="10"/>
        <v>1</v>
      </c>
    </row>
    <row r="29" spans="1:21" x14ac:dyDescent="0.25">
      <c r="A29" s="124">
        <v>50</v>
      </c>
      <c r="B29" s="97" t="str">
        <f t="shared" si="0"/>
        <v>HAMICHE</v>
      </c>
      <c r="C29" s="97" t="str">
        <f t="shared" si="1"/>
        <v>Léon</v>
      </c>
      <c r="D29" s="98">
        <f t="shared" si="2"/>
        <v>0</v>
      </c>
      <c r="E29" s="97" t="str">
        <f t="shared" si="3"/>
        <v>Pupille G</v>
      </c>
      <c r="F29" s="97">
        <f t="shared" si="4"/>
        <v>0</v>
      </c>
      <c r="G29" s="97" t="str">
        <f t="shared" si="5"/>
        <v>V.C. BRIGNAIS</v>
      </c>
      <c r="H29" s="99">
        <v>6</v>
      </c>
      <c r="I29" s="99">
        <v>0</v>
      </c>
      <c r="J29" s="127">
        <v>4.5138888888888887E-4</v>
      </c>
      <c r="K29" s="99">
        <v>6</v>
      </c>
      <c r="L29" s="99">
        <v>2</v>
      </c>
      <c r="M29" s="127">
        <v>7.1759259259259259E-4</v>
      </c>
      <c r="N29" s="99">
        <v>6</v>
      </c>
      <c r="O29" s="99">
        <v>5</v>
      </c>
      <c r="P29" s="127">
        <v>9.7222222222222219E-4</v>
      </c>
      <c r="Q29" s="100">
        <f t="shared" si="6"/>
        <v>18</v>
      </c>
      <c r="R29" s="100">
        <f t="shared" si="7"/>
        <v>7</v>
      </c>
      <c r="S29" s="145">
        <f t="shared" si="8"/>
        <v>2.1412037037037033E-3</v>
      </c>
      <c r="T29" s="128" t="str">
        <f t="shared" si="9"/>
        <v>Pupille G-18-7</v>
      </c>
      <c r="U29" s="100">
        <f t="shared" si="10"/>
        <v>1</v>
      </c>
    </row>
    <row r="30" spans="1:21" x14ac:dyDescent="0.25">
      <c r="A30" s="124">
        <v>59</v>
      </c>
      <c r="B30" s="97" t="str">
        <f t="shared" si="0"/>
        <v>GALOIS</v>
      </c>
      <c r="C30" s="97" t="str">
        <f t="shared" si="1"/>
        <v>Maxence</v>
      </c>
      <c r="D30" s="98">
        <f t="shared" si="2"/>
        <v>0</v>
      </c>
      <c r="E30" s="97" t="str">
        <f t="shared" si="3"/>
        <v>Pupille G</v>
      </c>
      <c r="F30" s="97">
        <f t="shared" si="4"/>
        <v>0</v>
      </c>
      <c r="G30" s="97" t="str">
        <f t="shared" si="5"/>
        <v>POMMIERS VTT</v>
      </c>
      <c r="H30" s="99">
        <v>8</v>
      </c>
      <c r="I30" s="99">
        <v>1</v>
      </c>
      <c r="J30" s="127">
        <v>6.018518518518519E-4</v>
      </c>
      <c r="K30" s="99">
        <v>21</v>
      </c>
      <c r="L30" s="99">
        <v>3</v>
      </c>
      <c r="M30" s="127">
        <v>1.3078703703703703E-3</v>
      </c>
      <c r="N30" s="99">
        <v>11</v>
      </c>
      <c r="O30" s="99">
        <v>4</v>
      </c>
      <c r="P30" s="127">
        <v>1.261574074074074E-3</v>
      </c>
      <c r="Q30" s="100">
        <f t="shared" si="6"/>
        <v>40</v>
      </c>
      <c r="R30" s="100">
        <f t="shared" si="7"/>
        <v>8</v>
      </c>
      <c r="S30" s="145">
        <f t="shared" si="8"/>
        <v>3.1712962962962962E-3</v>
      </c>
      <c r="T30" s="128" t="str">
        <f t="shared" si="9"/>
        <v>Pupille G-40-8</v>
      </c>
      <c r="U30" s="100">
        <f t="shared" si="10"/>
        <v>1</v>
      </c>
    </row>
    <row r="31" spans="1:21" x14ac:dyDescent="0.25">
      <c r="A31" s="124">
        <v>80</v>
      </c>
      <c r="B31" s="97" t="str">
        <f t="shared" si="0"/>
        <v>CHAFFAUD</v>
      </c>
      <c r="C31" s="97" t="str">
        <f t="shared" si="1"/>
        <v>Eliott</v>
      </c>
      <c r="D31" s="98">
        <f t="shared" si="2"/>
        <v>0</v>
      </c>
      <c r="E31" s="97" t="str">
        <f t="shared" si="3"/>
        <v>Pupille G</v>
      </c>
      <c r="F31" s="97">
        <f t="shared" si="4"/>
        <v>0</v>
      </c>
      <c r="G31" s="97" t="str">
        <f t="shared" si="5"/>
        <v>E.C. BOURG EN BRESSE</v>
      </c>
      <c r="H31" s="99">
        <v>5</v>
      </c>
      <c r="I31" s="99">
        <v>5</v>
      </c>
      <c r="J31" s="127">
        <v>1.3657407407407407E-3</v>
      </c>
      <c r="K31" s="99">
        <v>6</v>
      </c>
      <c r="L31" s="99">
        <v>3</v>
      </c>
      <c r="M31" s="127">
        <v>9.0277777777777774E-4</v>
      </c>
      <c r="N31" s="99">
        <v>6</v>
      </c>
      <c r="O31" s="99">
        <v>5</v>
      </c>
      <c r="P31" s="127">
        <v>9.7222222222222219E-4</v>
      </c>
      <c r="Q31" s="100">
        <f t="shared" si="6"/>
        <v>17</v>
      </c>
      <c r="R31" s="100">
        <f t="shared" si="7"/>
        <v>13</v>
      </c>
      <c r="S31" s="145">
        <f t="shared" si="8"/>
        <v>3.2407407407407411E-3</v>
      </c>
      <c r="T31" s="128" t="str">
        <f t="shared" si="9"/>
        <v>Pupille G-17-13</v>
      </c>
      <c r="U31" s="100">
        <f t="shared" si="10"/>
        <v>1</v>
      </c>
    </row>
    <row r="32" spans="1:21" x14ac:dyDescent="0.25">
      <c r="A32" s="124">
        <v>55</v>
      </c>
      <c r="B32" s="97" t="str">
        <f t="shared" si="0"/>
        <v>SANCHEZ</v>
      </c>
      <c r="C32" s="97" t="str">
        <f t="shared" si="1"/>
        <v>Gabin</v>
      </c>
      <c r="D32" s="98">
        <f t="shared" si="2"/>
        <v>0</v>
      </c>
      <c r="E32" s="97" t="str">
        <f t="shared" si="3"/>
        <v>Pupille G</v>
      </c>
      <c r="F32" s="97">
        <f t="shared" si="4"/>
        <v>0</v>
      </c>
      <c r="G32" s="97" t="str">
        <f t="shared" si="5"/>
        <v>V.C. BRIGNAIS</v>
      </c>
      <c r="H32" s="99">
        <v>6</v>
      </c>
      <c r="I32" s="99">
        <v>2</v>
      </c>
      <c r="J32" s="127">
        <v>7.8703703703703705E-4</v>
      </c>
      <c r="K32" s="99">
        <v>3</v>
      </c>
      <c r="L32" s="99">
        <v>5</v>
      </c>
      <c r="M32" s="127">
        <v>3.4722222222222224E-4</v>
      </c>
      <c r="N32" s="99">
        <v>8</v>
      </c>
      <c r="O32" s="99">
        <v>5</v>
      </c>
      <c r="P32" s="127">
        <v>7.291666666666667E-4</v>
      </c>
      <c r="Q32" s="100">
        <f t="shared" si="6"/>
        <v>17</v>
      </c>
      <c r="R32" s="100">
        <f t="shared" si="7"/>
        <v>12</v>
      </c>
      <c r="S32" s="145">
        <f t="shared" si="8"/>
        <v>1.8634259259259259E-3</v>
      </c>
      <c r="T32" s="128" t="str">
        <f t="shared" si="9"/>
        <v>Pupille G-17-12</v>
      </c>
      <c r="U32" s="100">
        <f t="shared" si="10"/>
        <v>2</v>
      </c>
    </row>
    <row r="33" spans="1:21" x14ac:dyDescent="0.25">
      <c r="A33" s="124">
        <v>51</v>
      </c>
      <c r="B33" s="97" t="str">
        <f t="shared" si="0"/>
        <v>LAPICOREY</v>
      </c>
      <c r="C33" s="97" t="str">
        <f t="shared" si="1"/>
        <v>Ethan</v>
      </c>
      <c r="D33" s="98">
        <f t="shared" si="2"/>
        <v>0</v>
      </c>
      <c r="E33" s="97" t="str">
        <f t="shared" si="3"/>
        <v>Pupille G</v>
      </c>
      <c r="F33" s="97">
        <f t="shared" si="4"/>
        <v>0</v>
      </c>
      <c r="G33" s="97" t="str">
        <f t="shared" si="5"/>
        <v>V.C. BRIGNAIS</v>
      </c>
      <c r="H33" s="99">
        <v>3</v>
      </c>
      <c r="I33" s="99">
        <v>2</v>
      </c>
      <c r="J33" s="127">
        <v>1.3657407407407407E-3</v>
      </c>
      <c r="K33" s="99">
        <v>3</v>
      </c>
      <c r="L33" s="99">
        <v>5</v>
      </c>
      <c r="M33" s="127">
        <v>1.0532407407407407E-3</v>
      </c>
      <c r="N33" s="99">
        <v>11</v>
      </c>
      <c r="O33" s="99">
        <v>5</v>
      </c>
      <c r="P33" s="127">
        <v>7.0601851851851847E-4</v>
      </c>
      <c r="Q33" s="100">
        <f t="shared" si="6"/>
        <v>17</v>
      </c>
      <c r="R33" s="100">
        <f t="shared" si="7"/>
        <v>12</v>
      </c>
      <c r="S33" s="145">
        <f t="shared" si="8"/>
        <v>3.1249999999999997E-3</v>
      </c>
      <c r="T33" s="128" t="str">
        <f t="shared" si="9"/>
        <v>Pupille G-17-12</v>
      </c>
      <c r="U33" s="100">
        <f t="shared" si="10"/>
        <v>2</v>
      </c>
    </row>
    <row r="34" spans="1:21" x14ac:dyDescent="0.25">
      <c r="A34" s="124">
        <v>63</v>
      </c>
      <c r="B34" s="97" t="str">
        <f t="shared" si="0"/>
        <v>CHALANT BARBIER</v>
      </c>
      <c r="C34" s="97" t="str">
        <f t="shared" si="1"/>
        <v>Tom</v>
      </c>
      <c r="D34" s="98">
        <f t="shared" si="2"/>
        <v>0</v>
      </c>
      <c r="E34" s="97" t="str">
        <f t="shared" si="3"/>
        <v>Pupille G</v>
      </c>
      <c r="F34" s="97">
        <f t="shared" si="4"/>
        <v>0</v>
      </c>
      <c r="G34" s="97" t="str">
        <f t="shared" si="5"/>
        <v>VOIRON BIKE ACADEMY</v>
      </c>
      <c r="H34" s="99">
        <v>6</v>
      </c>
      <c r="I34" s="99">
        <v>1</v>
      </c>
      <c r="J34" s="127">
        <v>5.2083333333333333E-4</v>
      </c>
      <c r="K34" s="99">
        <v>0</v>
      </c>
      <c r="L34" s="99">
        <v>5</v>
      </c>
      <c r="M34" s="127">
        <v>5.2083333333333333E-4</v>
      </c>
      <c r="N34" s="99">
        <v>6</v>
      </c>
      <c r="O34" s="99">
        <v>1</v>
      </c>
      <c r="P34" s="127">
        <v>3.4722222222222224E-4</v>
      </c>
      <c r="Q34" s="100">
        <f t="shared" si="6"/>
        <v>12</v>
      </c>
      <c r="R34" s="100">
        <f t="shared" si="7"/>
        <v>7</v>
      </c>
      <c r="S34" s="145">
        <f t="shared" si="8"/>
        <v>1.3888888888888889E-3</v>
      </c>
      <c r="T34" s="128" t="str">
        <f t="shared" si="9"/>
        <v>Pupille G-12-7</v>
      </c>
      <c r="U34" s="100">
        <f t="shared" si="10"/>
        <v>1</v>
      </c>
    </row>
    <row r="35" spans="1:21" x14ac:dyDescent="0.25">
      <c r="A35" s="124">
        <v>68</v>
      </c>
      <c r="B35" s="97" t="str">
        <f t="shared" ref="B35:B65" si="11">IF(A35&lt;&gt;"",IFERROR(VLOOKUP($A35,Liste_inscrits,2,FALSE),""),"")</f>
        <v>FRECON</v>
      </c>
      <c r="C35" s="97" t="str">
        <f t="shared" ref="C35:C65" si="12">IF(B35&lt;&gt;"",IFERROR(VLOOKUP($A35,Liste_inscrits,3,FALSE),""),"")</f>
        <v>Hugo</v>
      </c>
      <c r="D35" s="98">
        <f t="shared" ref="D35:D65" si="13">IF(C35&lt;&gt;"",IFERROR(VLOOKUP($A35,Liste_inscrits,5,FALSE),""),"")</f>
        <v>0</v>
      </c>
      <c r="E35" s="97" t="str">
        <f t="shared" ref="E35:E65" si="14">IF(D35&lt;&gt;"",IFERROR(VLOOKUP($A35,Liste_inscrits,6,FALSE),""),"")</f>
        <v>Pupille G</v>
      </c>
      <c r="F35" s="97">
        <f t="shared" ref="F35:F65" si="15">IF(E35&lt;&gt;"",IFERROR(VLOOKUP($A35,Liste_inscrits,7,FALSE),""),"")</f>
        <v>0</v>
      </c>
      <c r="G35" s="97" t="str">
        <f t="shared" ref="G35:G65" si="16">IF(F35&lt;&gt;"",IFERROR(VLOOKUP($A35,Liste_inscrits,8,FALSE),""),"")</f>
        <v>E.C. MUROISE</v>
      </c>
      <c r="H35" s="99">
        <v>6</v>
      </c>
      <c r="I35" s="99">
        <v>1</v>
      </c>
      <c r="J35" s="127">
        <v>6.8287037037037036E-4</v>
      </c>
      <c r="K35" s="99">
        <v>18</v>
      </c>
      <c r="L35" s="99">
        <v>3</v>
      </c>
      <c r="M35" s="127">
        <v>7.0601851851851847E-4</v>
      </c>
      <c r="N35" s="99">
        <v>6</v>
      </c>
      <c r="O35" s="99">
        <v>1</v>
      </c>
      <c r="P35" s="127">
        <v>3.2407407407407406E-4</v>
      </c>
      <c r="Q35" s="100">
        <f t="shared" ref="Q35:Q65" si="17">H35+K35+N35</f>
        <v>30</v>
      </c>
      <c r="R35" s="100">
        <f t="shared" ref="R35:R65" si="18">I35+L35+O35</f>
        <v>5</v>
      </c>
      <c r="S35" s="145">
        <f t="shared" ref="S35:S65" si="19">J35+M35+P35</f>
        <v>1.7129629629629628E-3</v>
      </c>
      <c r="T35" s="128" t="str">
        <f t="shared" ref="T35:T65" si="20">IF(A35&lt;&gt;"",E35&amp;"-"&amp;Q35&amp;"-"&amp;R35,"")</f>
        <v>Pupille G-30-5</v>
      </c>
      <c r="U35" s="100">
        <f t="shared" ref="U35:U66" si="21">IF(AND(A35&lt;&gt;"",Q35+R35&gt;0),COUNTIF(T$3:T$91,T35),0)</f>
        <v>1</v>
      </c>
    </row>
    <row r="36" spans="1:21" x14ac:dyDescent="0.25">
      <c r="A36" s="124">
        <v>58</v>
      </c>
      <c r="B36" s="97" t="str">
        <f t="shared" si="11"/>
        <v>ARIOLI</v>
      </c>
      <c r="C36" s="97" t="str">
        <f t="shared" si="12"/>
        <v>Robin</v>
      </c>
      <c r="D36" s="98">
        <f t="shared" si="13"/>
        <v>0</v>
      </c>
      <c r="E36" s="97" t="str">
        <f t="shared" si="14"/>
        <v>Pupille G</v>
      </c>
      <c r="F36" s="97">
        <f t="shared" si="15"/>
        <v>0</v>
      </c>
      <c r="G36" s="97" t="str">
        <f t="shared" si="16"/>
        <v>POMMIERS VTT</v>
      </c>
      <c r="H36" s="99">
        <v>6</v>
      </c>
      <c r="I36" s="99">
        <v>1</v>
      </c>
      <c r="J36" s="127">
        <v>3.7037037037037035E-4</v>
      </c>
      <c r="K36" s="99">
        <v>8</v>
      </c>
      <c r="L36" s="99">
        <v>5</v>
      </c>
      <c r="M36" s="127">
        <v>1.0532407407407407E-3</v>
      </c>
      <c r="N36" s="99">
        <v>3</v>
      </c>
      <c r="O36" s="99">
        <v>2</v>
      </c>
      <c r="P36" s="127">
        <v>9.7222222222222219E-4</v>
      </c>
      <c r="Q36" s="100">
        <f t="shared" si="17"/>
        <v>17</v>
      </c>
      <c r="R36" s="100">
        <f t="shared" si="18"/>
        <v>8</v>
      </c>
      <c r="S36" s="145">
        <f t="shared" si="19"/>
        <v>2.3958333333333331E-3</v>
      </c>
      <c r="T36" s="128" t="str">
        <f t="shared" si="20"/>
        <v>Pupille G-17-8</v>
      </c>
      <c r="U36" s="100">
        <f t="shared" si="21"/>
        <v>1</v>
      </c>
    </row>
    <row r="37" spans="1:21" x14ac:dyDescent="0.25">
      <c r="A37" s="124">
        <v>138</v>
      </c>
      <c r="B37" s="97" t="str">
        <f t="shared" si="11"/>
        <v>DE PRAT</v>
      </c>
      <c r="C37" s="97" t="str">
        <f t="shared" si="12"/>
        <v>Robin</v>
      </c>
      <c r="D37" s="98">
        <f t="shared" si="13"/>
        <v>0</v>
      </c>
      <c r="E37" s="97" t="str">
        <f t="shared" si="14"/>
        <v>Benjamin G</v>
      </c>
      <c r="F37" s="97">
        <f t="shared" si="15"/>
        <v>0</v>
      </c>
      <c r="G37" s="97" t="str">
        <f t="shared" si="16"/>
        <v>V.C. BRIGNAIS</v>
      </c>
      <c r="H37" s="99">
        <v>0</v>
      </c>
      <c r="I37" s="99">
        <v>5</v>
      </c>
      <c r="J37" s="127">
        <v>2.8935185185185184E-4</v>
      </c>
      <c r="K37" s="99">
        <v>3</v>
      </c>
      <c r="L37" s="99">
        <v>5</v>
      </c>
      <c r="M37" s="127">
        <v>5.2083333333333333E-4</v>
      </c>
      <c r="N37" s="99">
        <v>0</v>
      </c>
      <c r="O37" s="99">
        <v>5</v>
      </c>
      <c r="P37" s="127">
        <v>9.6064814814814819E-4</v>
      </c>
      <c r="Q37" s="100">
        <f t="shared" si="17"/>
        <v>3</v>
      </c>
      <c r="R37" s="100">
        <f t="shared" si="18"/>
        <v>15</v>
      </c>
      <c r="S37" s="145">
        <f t="shared" si="19"/>
        <v>1.7708333333333335E-3</v>
      </c>
      <c r="T37" s="128" t="str">
        <f t="shared" si="20"/>
        <v>Benjamin G-3-15</v>
      </c>
      <c r="U37" s="100">
        <f t="shared" si="21"/>
        <v>2</v>
      </c>
    </row>
    <row r="38" spans="1:21" x14ac:dyDescent="0.25">
      <c r="A38" s="124">
        <v>105</v>
      </c>
      <c r="B38" s="97" t="str">
        <f t="shared" si="11"/>
        <v>CHRISTIANSEN</v>
      </c>
      <c r="C38" s="97" t="str">
        <f t="shared" si="12"/>
        <v>Liam</v>
      </c>
      <c r="D38" s="98">
        <f t="shared" si="13"/>
        <v>0</v>
      </c>
      <c r="E38" s="97" t="str">
        <f t="shared" si="14"/>
        <v>Benjamin G</v>
      </c>
      <c r="F38" s="97">
        <f t="shared" si="15"/>
        <v>0</v>
      </c>
      <c r="G38" s="97" t="str">
        <f t="shared" si="16"/>
        <v>V.C. BRIGNAIS</v>
      </c>
      <c r="H38" s="99">
        <v>0</v>
      </c>
      <c r="I38" s="99">
        <v>5</v>
      </c>
      <c r="J38" s="127">
        <v>3.5879629629629629E-4</v>
      </c>
      <c r="K38" s="99">
        <v>0</v>
      </c>
      <c r="L38" s="99">
        <v>5</v>
      </c>
      <c r="M38" s="127">
        <v>3.2407407407407406E-4</v>
      </c>
      <c r="N38" s="99">
        <v>3</v>
      </c>
      <c r="O38" s="99">
        <v>5</v>
      </c>
      <c r="P38" s="127">
        <v>7.6388888888888893E-4</v>
      </c>
      <c r="Q38" s="100">
        <f t="shared" si="17"/>
        <v>3</v>
      </c>
      <c r="R38" s="100">
        <f t="shared" si="18"/>
        <v>15</v>
      </c>
      <c r="S38" s="145">
        <f t="shared" si="19"/>
        <v>1.4467592592592592E-3</v>
      </c>
      <c r="T38" s="128" t="str">
        <f t="shared" si="20"/>
        <v>Benjamin G-3-15</v>
      </c>
      <c r="U38" s="100">
        <f t="shared" si="21"/>
        <v>2</v>
      </c>
    </row>
    <row r="39" spans="1:21" x14ac:dyDescent="0.25">
      <c r="A39" s="124">
        <v>128</v>
      </c>
      <c r="B39" s="97" t="str">
        <f t="shared" si="11"/>
        <v>ALIZARD</v>
      </c>
      <c r="C39" s="97" t="str">
        <f t="shared" si="12"/>
        <v>Mathis</v>
      </c>
      <c r="D39" s="98">
        <f t="shared" si="13"/>
        <v>0</v>
      </c>
      <c r="E39" s="97" t="str">
        <f t="shared" si="14"/>
        <v>Benjamin G</v>
      </c>
      <c r="F39" s="97">
        <f t="shared" si="15"/>
        <v>0</v>
      </c>
      <c r="G39" s="97" t="str">
        <f t="shared" si="16"/>
        <v>CLUB VTT D'IRIGNY (JSI)</v>
      </c>
      <c r="H39" s="99">
        <v>0</v>
      </c>
      <c r="I39" s="99">
        <v>5</v>
      </c>
      <c r="J39" s="127">
        <v>4.5138888888888887E-4</v>
      </c>
      <c r="K39" s="99">
        <v>0</v>
      </c>
      <c r="L39" s="99">
        <v>5</v>
      </c>
      <c r="M39" s="127">
        <v>6.3657407407407413E-4</v>
      </c>
      <c r="N39" s="99">
        <v>0</v>
      </c>
      <c r="O39" s="99">
        <v>5</v>
      </c>
      <c r="P39" s="127"/>
      <c r="Q39" s="100">
        <f t="shared" si="17"/>
        <v>0</v>
      </c>
      <c r="R39" s="100">
        <f t="shared" si="18"/>
        <v>15</v>
      </c>
      <c r="S39" s="145">
        <f>J39+M39+P39</f>
        <v>1.0879629629629629E-3</v>
      </c>
      <c r="T39" s="128" t="str">
        <f t="shared" si="20"/>
        <v>Benjamin G-0-15</v>
      </c>
      <c r="U39" s="100">
        <f t="shared" si="21"/>
        <v>1</v>
      </c>
    </row>
    <row r="40" spans="1:21" x14ac:dyDescent="0.25">
      <c r="A40" s="124">
        <v>116</v>
      </c>
      <c r="B40" s="97" t="str">
        <f t="shared" si="11"/>
        <v>SCALLIET</v>
      </c>
      <c r="C40" s="97" t="str">
        <f t="shared" si="12"/>
        <v>Antone</v>
      </c>
      <c r="D40" s="98">
        <f t="shared" si="13"/>
        <v>0</v>
      </c>
      <c r="E40" s="97" t="str">
        <f t="shared" si="14"/>
        <v>Benjamin G</v>
      </c>
      <c r="F40" s="97">
        <f t="shared" si="15"/>
        <v>0</v>
      </c>
      <c r="G40" s="97" t="str">
        <f t="shared" si="16"/>
        <v>V.C. BRIGNAIS</v>
      </c>
      <c r="H40" s="99">
        <v>5</v>
      </c>
      <c r="I40" s="99">
        <v>5</v>
      </c>
      <c r="J40" s="127">
        <v>1.2152777777777778E-3</v>
      </c>
      <c r="K40" s="99">
        <v>8</v>
      </c>
      <c r="L40" s="99">
        <v>5</v>
      </c>
      <c r="M40" s="127">
        <v>1.3888888888888889E-3</v>
      </c>
      <c r="N40" s="99">
        <v>6</v>
      </c>
      <c r="O40" s="99">
        <v>5</v>
      </c>
      <c r="P40" s="127">
        <v>9.837962962962962E-4</v>
      </c>
      <c r="Q40" s="100">
        <f t="shared" si="17"/>
        <v>19</v>
      </c>
      <c r="R40" s="100">
        <f t="shared" si="18"/>
        <v>15</v>
      </c>
      <c r="S40" s="145">
        <f t="shared" si="19"/>
        <v>3.5879629629629629E-3</v>
      </c>
      <c r="T40" s="128" t="str">
        <f t="shared" si="20"/>
        <v>Benjamin G-19-15</v>
      </c>
      <c r="U40" s="100">
        <f t="shared" si="21"/>
        <v>1</v>
      </c>
    </row>
    <row r="41" spans="1:21" x14ac:dyDescent="0.25">
      <c r="A41" s="124">
        <v>118</v>
      </c>
      <c r="B41" s="97" t="str">
        <f t="shared" si="11"/>
        <v>VINCENT</v>
      </c>
      <c r="C41" s="97" t="str">
        <f t="shared" si="12"/>
        <v>Lohan</v>
      </c>
      <c r="D41" s="98">
        <f t="shared" si="13"/>
        <v>0</v>
      </c>
      <c r="E41" s="97" t="str">
        <f t="shared" si="14"/>
        <v>Benjamin G</v>
      </c>
      <c r="F41" s="97">
        <f t="shared" si="15"/>
        <v>0</v>
      </c>
      <c r="G41" s="97" t="str">
        <f t="shared" si="16"/>
        <v>V.C. BRIGNAIS</v>
      </c>
      <c r="H41" s="99">
        <v>31</v>
      </c>
      <c r="I41" s="99">
        <v>0</v>
      </c>
      <c r="J41" s="127">
        <v>8.7962962962962962E-4</v>
      </c>
      <c r="K41" s="99">
        <v>31</v>
      </c>
      <c r="L41" s="99">
        <v>0</v>
      </c>
      <c r="M41" s="127">
        <v>9.4907407407407408E-4</v>
      </c>
      <c r="N41" s="99">
        <v>31</v>
      </c>
      <c r="O41" s="99">
        <v>0</v>
      </c>
      <c r="P41" s="127">
        <v>7.407407407407407E-4</v>
      </c>
      <c r="Q41" s="100">
        <f t="shared" si="17"/>
        <v>93</v>
      </c>
      <c r="R41" s="100">
        <f t="shared" si="18"/>
        <v>0</v>
      </c>
      <c r="S41" s="145">
        <f t="shared" si="19"/>
        <v>2.5694444444444445E-3</v>
      </c>
      <c r="T41" s="128" t="str">
        <f t="shared" si="20"/>
        <v>Benjamin G-93-0</v>
      </c>
      <c r="U41" s="100">
        <f t="shared" si="21"/>
        <v>1</v>
      </c>
    </row>
    <row r="42" spans="1:21" x14ac:dyDescent="0.25">
      <c r="A42" s="124">
        <v>114</v>
      </c>
      <c r="B42" s="97" t="str">
        <f t="shared" si="11"/>
        <v>POURCHET</v>
      </c>
      <c r="C42" s="97" t="str">
        <f t="shared" si="12"/>
        <v>Nathanaël</v>
      </c>
      <c r="D42" s="98">
        <f t="shared" si="13"/>
        <v>0</v>
      </c>
      <c r="E42" s="97" t="str">
        <f t="shared" si="14"/>
        <v>Benjamin G</v>
      </c>
      <c r="F42" s="97">
        <f t="shared" si="15"/>
        <v>0</v>
      </c>
      <c r="G42" s="97" t="str">
        <f t="shared" si="16"/>
        <v>V.C. BRIGNAIS</v>
      </c>
      <c r="H42" s="99">
        <v>13</v>
      </c>
      <c r="I42" s="99">
        <v>5</v>
      </c>
      <c r="J42" s="127">
        <v>9.0277777777777774E-4</v>
      </c>
      <c r="K42" s="99">
        <v>13</v>
      </c>
      <c r="L42" s="99">
        <v>5</v>
      </c>
      <c r="M42" s="127">
        <v>1.0185185185185184E-3</v>
      </c>
      <c r="N42" s="99">
        <v>31</v>
      </c>
      <c r="O42" s="99">
        <v>0</v>
      </c>
      <c r="P42" s="127">
        <v>6.3657407407407413E-4</v>
      </c>
      <c r="Q42" s="100">
        <f t="shared" si="17"/>
        <v>57</v>
      </c>
      <c r="R42" s="100">
        <f t="shared" si="18"/>
        <v>10</v>
      </c>
      <c r="S42" s="145">
        <f t="shared" si="19"/>
        <v>2.5578703703703701E-3</v>
      </c>
      <c r="T42" s="128" t="str">
        <f t="shared" si="20"/>
        <v>Benjamin G-57-10</v>
      </c>
      <c r="U42" s="100">
        <f t="shared" si="21"/>
        <v>1</v>
      </c>
    </row>
    <row r="43" spans="1:21" x14ac:dyDescent="0.25">
      <c r="A43" s="124">
        <v>102</v>
      </c>
      <c r="B43" s="97" t="str">
        <f t="shared" si="11"/>
        <v>BENEUX</v>
      </c>
      <c r="C43" s="97" t="str">
        <f t="shared" si="12"/>
        <v>Simon</v>
      </c>
      <c r="D43" s="98">
        <f t="shared" si="13"/>
        <v>0</v>
      </c>
      <c r="E43" s="97" t="str">
        <f t="shared" si="14"/>
        <v>Benjamin G</v>
      </c>
      <c r="F43" s="97">
        <f t="shared" si="15"/>
        <v>0</v>
      </c>
      <c r="G43" s="97" t="str">
        <f t="shared" si="16"/>
        <v>V.C. BRIGNAIS</v>
      </c>
      <c r="H43" s="99">
        <v>10</v>
      </c>
      <c r="I43" s="99">
        <v>5</v>
      </c>
      <c r="J43" s="127">
        <v>9.7222222222222219E-4</v>
      </c>
      <c r="K43" s="99">
        <v>3</v>
      </c>
      <c r="L43" s="99">
        <v>5</v>
      </c>
      <c r="M43" s="127">
        <v>8.1018518518518516E-4</v>
      </c>
      <c r="N43" s="99">
        <v>11</v>
      </c>
      <c r="O43" s="99">
        <v>3</v>
      </c>
      <c r="P43" s="127">
        <v>7.7546296296296293E-4</v>
      </c>
      <c r="Q43" s="100">
        <f t="shared" si="17"/>
        <v>24</v>
      </c>
      <c r="R43" s="100">
        <f t="shared" si="18"/>
        <v>13</v>
      </c>
      <c r="S43" s="145">
        <f t="shared" si="19"/>
        <v>2.5578703703703705E-3</v>
      </c>
      <c r="T43" s="128" t="str">
        <f t="shared" si="20"/>
        <v>Benjamin G-24-13</v>
      </c>
      <c r="U43" s="100">
        <f t="shared" si="21"/>
        <v>1</v>
      </c>
    </row>
    <row r="44" spans="1:21" x14ac:dyDescent="0.25">
      <c r="A44" s="124">
        <v>107</v>
      </c>
      <c r="B44" s="97" t="str">
        <f t="shared" si="11"/>
        <v>DUMAS</v>
      </c>
      <c r="C44" s="97" t="str">
        <f t="shared" si="12"/>
        <v>Justin</v>
      </c>
      <c r="D44" s="98">
        <f t="shared" si="13"/>
        <v>0</v>
      </c>
      <c r="E44" s="97" t="str">
        <f t="shared" si="14"/>
        <v>Benjamin G</v>
      </c>
      <c r="F44" s="97">
        <f t="shared" si="15"/>
        <v>0</v>
      </c>
      <c r="G44" s="97" t="str">
        <f t="shared" si="16"/>
        <v>V.C. BRIGNAIS</v>
      </c>
      <c r="H44" s="99">
        <v>0</v>
      </c>
      <c r="I44" s="99">
        <v>5</v>
      </c>
      <c r="J44" s="127">
        <v>6.7129629629629625E-4</v>
      </c>
      <c r="K44" s="99">
        <v>5</v>
      </c>
      <c r="L44" s="99">
        <v>5</v>
      </c>
      <c r="M44" s="127">
        <v>7.8703703703703705E-4</v>
      </c>
      <c r="N44" s="99">
        <v>6</v>
      </c>
      <c r="O44" s="99">
        <v>4</v>
      </c>
      <c r="P44" s="127">
        <v>1.0763888888888889E-3</v>
      </c>
      <c r="Q44" s="100">
        <f t="shared" si="17"/>
        <v>11</v>
      </c>
      <c r="R44" s="100">
        <f t="shared" si="18"/>
        <v>14</v>
      </c>
      <c r="S44" s="145">
        <f t="shared" si="19"/>
        <v>2.5347222222222221E-3</v>
      </c>
      <c r="T44" s="128" t="str">
        <f t="shared" si="20"/>
        <v>Benjamin G-11-14</v>
      </c>
      <c r="U44" s="100">
        <f t="shared" si="21"/>
        <v>1</v>
      </c>
    </row>
    <row r="45" spans="1:21" x14ac:dyDescent="0.25">
      <c r="A45" s="124">
        <v>151</v>
      </c>
      <c r="B45" s="97" t="str">
        <f t="shared" si="11"/>
        <v>REFK</v>
      </c>
      <c r="C45" s="97" t="str">
        <f t="shared" si="12"/>
        <v>Pénélope</v>
      </c>
      <c r="D45" s="98">
        <f t="shared" si="13"/>
        <v>0</v>
      </c>
      <c r="E45" s="97" t="str">
        <f t="shared" si="14"/>
        <v>Benjamin F</v>
      </c>
      <c r="F45" s="97">
        <f t="shared" si="15"/>
        <v>0</v>
      </c>
      <c r="G45" s="97" t="str">
        <f t="shared" si="16"/>
        <v>V.C. BRIGNAIS</v>
      </c>
      <c r="H45" s="99">
        <v>18</v>
      </c>
      <c r="I45" s="99">
        <v>2</v>
      </c>
      <c r="J45" s="127">
        <v>1.2152777777777778E-3</v>
      </c>
      <c r="K45" s="99">
        <v>31</v>
      </c>
      <c r="L45" s="99">
        <v>3</v>
      </c>
      <c r="M45" s="127">
        <v>1.1805555555555556E-3</v>
      </c>
      <c r="N45" s="99">
        <v>11</v>
      </c>
      <c r="O45" s="99">
        <v>1</v>
      </c>
      <c r="P45" s="127">
        <v>1.1342592592592593E-3</v>
      </c>
      <c r="Q45" s="100">
        <f t="shared" si="17"/>
        <v>60</v>
      </c>
      <c r="R45" s="100">
        <f t="shared" si="18"/>
        <v>6</v>
      </c>
      <c r="S45" s="145">
        <f t="shared" si="19"/>
        <v>3.5300925925925925E-3</v>
      </c>
      <c r="T45" s="128" t="str">
        <f t="shared" si="20"/>
        <v>Benjamin F-60-6</v>
      </c>
      <c r="U45" s="100">
        <f t="shared" si="21"/>
        <v>1</v>
      </c>
    </row>
    <row r="46" spans="1:21" x14ac:dyDescent="0.25">
      <c r="A46" s="124">
        <v>103</v>
      </c>
      <c r="B46" s="97" t="str">
        <f t="shared" si="11"/>
        <v>BERTHET</v>
      </c>
      <c r="C46" s="97" t="str">
        <f t="shared" si="12"/>
        <v>Raphaël</v>
      </c>
      <c r="D46" s="98">
        <f t="shared" si="13"/>
        <v>0</v>
      </c>
      <c r="E46" s="97" t="str">
        <f t="shared" si="14"/>
        <v>Benjamin G</v>
      </c>
      <c r="F46" s="97">
        <f t="shared" si="15"/>
        <v>0</v>
      </c>
      <c r="G46" s="97" t="str">
        <f t="shared" si="16"/>
        <v>V.C. BRIGNAIS</v>
      </c>
      <c r="H46" s="99">
        <v>0</v>
      </c>
      <c r="I46" s="99">
        <v>5</v>
      </c>
      <c r="J46" s="127">
        <v>4.861111111111111E-4</v>
      </c>
      <c r="K46" s="99">
        <v>3</v>
      </c>
      <c r="L46" s="99">
        <v>5</v>
      </c>
      <c r="M46" s="127">
        <v>6.5972222222222224E-4</v>
      </c>
      <c r="N46" s="99">
        <v>3</v>
      </c>
      <c r="O46" s="99">
        <v>2</v>
      </c>
      <c r="P46" s="127">
        <v>1.2731481481481483E-3</v>
      </c>
      <c r="Q46" s="100">
        <f t="shared" si="17"/>
        <v>6</v>
      </c>
      <c r="R46" s="100">
        <f t="shared" si="18"/>
        <v>12</v>
      </c>
      <c r="S46" s="145">
        <f t="shared" si="19"/>
        <v>2.4189814814814816E-3</v>
      </c>
      <c r="T46" s="128" t="str">
        <f t="shared" si="20"/>
        <v>Benjamin G-6-12</v>
      </c>
      <c r="U46" s="100">
        <f t="shared" si="21"/>
        <v>2</v>
      </c>
    </row>
    <row r="47" spans="1:21" x14ac:dyDescent="0.25">
      <c r="A47" s="124">
        <v>109</v>
      </c>
      <c r="B47" s="97" t="str">
        <f t="shared" si="11"/>
        <v>JULIER</v>
      </c>
      <c r="C47" s="97" t="str">
        <f t="shared" si="12"/>
        <v>Quentin</v>
      </c>
      <c r="D47" s="98">
        <f t="shared" si="13"/>
        <v>0</v>
      </c>
      <c r="E47" s="97" t="str">
        <f t="shared" si="14"/>
        <v>Benjamin G</v>
      </c>
      <c r="F47" s="97">
        <f t="shared" si="15"/>
        <v>0</v>
      </c>
      <c r="G47" s="97" t="str">
        <f t="shared" si="16"/>
        <v>V.C. BRIGNAIS</v>
      </c>
      <c r="H47" s="99">
        <v>0</v>
      </c>
      <c r="I47" s="99">
        <v>5</v>
      </c>
      <c r="J47" s="127">
        <v>2.3148148148148149E-4</v>
      </c>
      <c r="K47" s="99">
        <v>3</v>
      </c>
      <c r="L47" s="99">
        <v>5</v>
      </c>
      <c r="M47" s="127">
        <v>6.9444444444444447E-4</v>
      </c>
      <c r="N47" s="99">
        <v>3</v>
      </c>
      <c r="O47" s="99">
        <v>5</v>
      </c>
      <c r="P47" s="127">
        <v>1.2731481481481483E-3</v>
      </c>
      <c r="Q47" s="100">
        <f t="shared" si="17"/>
        <v>6</v>
      </c>
      <c r="R47" s="100">
        <f t="shared" si="18"/>
        <v>15</v>
      </c>
      <c r="S47" s="145">
        <f t="shared" si="19"/>
        <v>2.1990740740740742E-3</v>
      </c>
      <c r="T47" s="128" t="str">
        <f t="shared" si="20"/>
        <v>Benjamin G-6-15</v>
      </c>
      <c r="U47" s="100">
        <f t="shared" si="21"/>
        <v>2</v>
      </c>
    </row>
    <row r="48" spans="1:21" x14ac:dyDescent="0.25">
      <c r="A48" s="124">
        <v>134</v>
      </c>
      <c r="B48" s="97" t="str">
        <f t="shared" si="11"/>
        <v>KAULANJAN CHECKMODINE</v>
      </c>
      <c r="C48" s="97" t="str">
        <f t="shared" si="12"/>
        <v>Shann</v>
      </c>
      <c r="D48" s="98">
        <f t="shared" si="13"/>
        <v>0</v>
      </c>
      <c r="E48" s="97" t="str">
        <f t="shared" si="14"/>
        <v>Benjamin G</v>
      </c>
      <c r="F48" s="97">
        <f t="shared" si="15"/>
        <v>0</v>
      </c>
      <c r="G48" s="97" t="str">
        <f t="shared" si="16"/>
        <v>V.C. BRIGNAIS</v>
      </c>
      <c r="H48" s="99">
        <v>0</v>
      </c>
      <c r="I48" s="99">
        <v>5</v>
      </c>
      <c r="J48" s="127">
        <v>1.0532407407407407E-3</v>
      </c>
      <c r="K48" s="99">
        <v>3</v>
      </c>
      <c r="L48" s="99">
        <v>5</v>
      </c>
      <c r="M48" s="127">
        <v>1.0416666666666667E-3</v>
      </c>
      <c r="N48" s="99">
        <v>3</v>
      </c>
      <c r="O48" s="99">
        <v>5</v>
      </c>
      <c r="P48" s="127">
        <v>8.9120370370370373E-4</v>
      </c>
      <c r="Q48" s="100">
        <f t="shared" si="17"/>
        <v>6</v>
      </c>
      <c r="R48" s="100">
        <f t="shared" si="18"/>
        <v>15</v>
      </c>
      <c r="S48" s="145">
        <f t="shared" si="19"/>
        <v>2.9861111111111113E-3</v>
      </c>
      <c r="T48" s="128" t="str">
        <f t="shared" si="20"/>
        <v>Benjamin G-6-15</v>
      </c>
      <c r="U48" s="100">
        <f t="shared" si="21"/>
        <v>2</v>
      </c>
    </row>
    <row r="49" spans="1:21" x14ac:dyDescent="0.25">
      <c r="A49" s="124">
        <v>131</v>
      </c>
      <c r="B49" s="97" t="str">
        <f t="shared" si="11"/>
        <v>BAUSTERT</v>
      </c>
      <c r="C49" s="97" t="str">
        <f t="shared" si="12"/>
        <v>Raphael</v>
      </c>
      <c r="D49" s="98">
        <f t="shared" si="13"/>
        <v>0</v>
      </c>
      <c r="E49" s="97" t="str">
        <f t="shared" si="14"/>
        <v>Benjamin G</v>
      </c>
      <c r="F49" s="97">
        <f t="shared" si="15"/>
        <v>0</v>
      </c>
      <c r="G49" s="97" t="str">
        <f t="shared" si="16"/>
        <v>V.C. BRIGNAIS</v>
      </c>
      <c r="H49" s="99">
        <v>0</v>
      </c>
      <c r="I49" s="99">
        <v>5</v>
      </c>
      <c r="J49" s="127">
        <v>7.1759259259259259E-4</v>
      </c>
      <c r="K49" s="99">
        <v>0</v>
      </c>
      <c r="L49" s="99">
        <v>5</v>
      </c>
      <c r="M49" s="127">
        <v>3.8194444444444446E-4</v>
      </c>
      <c r="N49" s="99">
        <v>3</v>
      </c>
      <c r="O49" s="99">
        <v>2</v>
      </c>
      <c r="P49" s="127">
        <v>1.0185185185185184E-3</v>
      </c>
      <c r="Q49" s="100">
        <f t="shared" si="17"/>
        <v>3</v>
      </c>
      <c r="R49" s="100">
        <f t="shared" si="18"/>
        <v>12</v>
      </c>
      <c r="S49" s="145">
        <f t="shared" si="19"/>
        <v>2.1180555555555553E-3</v>
      </c>
      <c r="T49" s="128" t="str">
        <f t="shared" si="20"/>
        <v>Benjamin G-3-12</v>
      </c>
      <c r="U49" s="100">
        <f t="shared" si="21"/>
        <v>1</v>
      </c>
    </row>
    <row r="50" spans="1:21" x14ac:dyDescent="0.25">
      <c r="A50" s="124">
        <v>132</v>
      </c>
      <c r="B50" s="97" t="str">
        <f t="shared" si="11"/>
        <v>CASTELLETTA</v>
      </c>
      <c r="C50" s="97" t="str">
        <f t="shared" si="12"/>
        <v>Mathis</v>
      </c>
      <c r="D50" s="98">
        <f t="shared" si="13"/>
        <v>0</v>
      </c>
      <c r="E50" s="97" t="str">
        <f t="shared" si="14"/>
        <v>Benjamin G</v>
      </c>
      <c r="F50" s="97">
        <f t="shared" si="15"/>
        <v>0</v>
      </c>
      <c r="G50" s="97" t="str">
        <f t="shared" si="16"/>
        <v>V.C. BRIGNAIS</v>
      </c>
      <c r="H50" s="99">
        <v>0</v>
      </c>
      <c r="I50" s="99">
        <v>5</v>
      </c>
      <c r="J50" s="127">
        <v>3.4722222222222224E-4</v>
      </c>
      <c r="K50" s="99">
        <v>6</v>
      </c>
      <c r="L50" s="99">
        <v>2</v>
      </c>
      <c r="M50" s="127">
        <v>3.1250000000000001E-4</v>
      </c>
      <c r="N50" s="99">
        <v>0</v>
      </c>
      <c r="O50" s="99">
        <v>3</v>
      </c>
      <c r="P50" s="127">
        <v>8.1018518518518516E-4</v>
      </c>
      <c r="Q50" s="100">
        <f t="shared" si="17"/>
        <v>6</v>
      </c>
      <c r="R50" s="100">
        <f t="shared" si="18"/>
        <v>10</v>
      </c>
      <c r="S50" s="145">
        <f t="shared" si="19"/>
        <v>1.4699074074074074E-3</v>
      </c>
      <c r="T50" s="128" t="str">
        <f t="shared" si="20"/>
        <v>Benjamin G-6-10</v>
      </c>
      <c r="U50" s="100">
        <f t="shared" si="21"/>
        <v>1</v>
      </c>
    </row>
    <row r="51" spans="1:21" x14ac:dyDescent="0.25">
      <c r="A51" s="124">
        <v>137</v>
      </c>
      <c r="B51" s="97" t="str">
        <f t="shared" si="11"/>
        <v>VIOLLET</v>
      </c>
      <c r="C51" s="97" t="str">
        <f t="shared" si="12"/>
        <v>Simon</v>
      </c>
      <c r="D51" s="98">
        <f t="shared" si="13"/>
        <v>0</v>
      </c>
      <c r="E51" s="97" t="str">
        <f t="shared" si="14"/>
        <v>Benjamin G</v>
      </c>
      <c r="F51" s="97">
        <f t="shared" si="15"/>
        <v>0</v>
      </c>
      <c r="G51" s="97" t="str">
        <f t="shared" si="16"/>
        <v>E.C. BOURG EN BRESSE</v>
      </c>
      <c r="H51" s="99">
        <v>0</v>
      </c>
      <c r="I51" s="99">
        <v>5</v>
      </c>
      <c r="J51" s="127">
        <v>1.273148148148148E-4</v>
      </c>
      <c r="K51" s="99">
        <v>3</v>
      </c>
      <c r="L51" s="99">
        <v>5</v>
      </c>
      <c r="M51" s="127">
        <v>4.9768518518518521E-4</v>
      </c>
      <c r="N51" s="99">
        <v>8</v>
      </c>
      <c r="O51" s="99">
        <v>5</v>
      </c>
      <c r="P51" s="127">
        <v>7.6388888888888893E-4</v>
      </c>
      <c r="Q51" s="100">
        <f t="shared" si="17"/>
        <v>11</v>
      </c>
      <c r="R51" s="100">
        <f t="shared" si="18"/>
        <v>15</v>
      </c>
      <c r="S51" s="145">
        <f t="shared" si="19"/>
        <v>1.3888888888888889E-3</v>
      </c>
      <c r="T51" s="128" t="str">
        <f t="shared" si="20"/>
        <v>Benjamin G-11-15</v>
      </c>
      <c r="U51" s="100">
        <f t="shared" si="21"/>
        <v>1</v>
      </c>
    </row>
    <row r="52" spans="1:21" x14ac:dyDescent="0.25">
      <c r="A52" s="124">
        <v>124</v>
      </c>
      <c r="B52" s="97" t="str">
        <f t="shared" si="11"/>
        <v>GONCALVES</v>
      </c>
      <c r="C52" s="97" t="str">
        <f t="shared" si="12"/>
        <v>Quentin</v>
      </c>
      <c r="D52" s="98">
        <f t="shared" si="13"/>
        <v>0</v>
      </c>
      <c r="E52" s="97" t="str">
        <f t="shared" si="14"/>
        <v>Benjamin G</v>
      </c>
      <c r="F52" s="97">
        <f t="shared" si="15"/>
        <v>0</v>
      </c>
      <c r="G52" s="97" t="str">
        <f t="shared" si="16"/>
        <v>POMMIERS VTT</v>
      </c>
      <c r="H52" s="99">
        <v>0</v>
      </c>
      <c r="I52" s="99">
        <v>5</v>
      </c>
      <c r="J52" s="127">
        <v>6.9444444444444447E-4</v>
      </c>
      <c r="K52" s="99">
        <v>3</v>
      </c>
      <c r="L52" s="99">
        <v>2</v>
      </c>
      <c r="M52" s="127">
        <v>4.6296296296296298E-4</v>
      </c>
      <c r="N52" s="99">
        <v>3</v>
      </c>
      <c r="O52" s="99">
        <v>5</v>
      </c>
      <c r="P52" s="127">
        <v>5.2083333333333333E-4</v>
      </c>
      <c r="Q52" s="100">
        <f t="shared" si="17"/>
        <v>6</v>
      </c>
      <c r="R52" s="100">
        <f t="shared" si="18"/>
        <v>12</v>
      </c>
      <c r="S52" s="145">
        <f t="shared" si="19"/>
        <v>1.6782407407407406E-3</v>
      </c>
      <c r="T52" s="128" t="str">
        <f t="shared" si="20"/>
        <v>Benjamin G-6-12</v>
      </c>
      <c r="U52" s="100">
        <f t="shared" si="21"/>
        <v>2</v>
      </c>
    </row>
    <row r="53" spans="1:21" x14ac:dyDescent="0.25">
      <c r="A53" s="124">
        <v>110</v>
      </c>
      <c r="B53" s="97" t="str">
        <f t="shared" si="11"/>
        <v>NIOGRET</v>
      </c>
      <c r="C53" s="97" t="str">
        <f t="shared" si="12"/>
        <v>Lenno</v>
      </c>
      <c r="D53" s="98">
        <f t="shared" si="13"/>
        <v>0</v>
      </c>
      <c r="E53" s="97" t="str">
        <f t="shared" si="14"/>
        <v>Benjamin G</v>
      </c>
      <c r="F53" s="97">
        <f t="shared" si="15"/>
        <v>0</v>
      </c>
      <c r="G53" s="97" t="str">
        <f t="shared" si="16"/>
        <v>E.C. MUROISE</v>
      </c>
      <c r="H53" s="99">
        <v>5</v>
      </c>
      <c r="I53" s="99">
        <v>5</v>
      </c>
      <c r="J53" s="127">
        <v>6.3657407407407413E-4</v>
      </c>
      <c r="K53" s="99">
        <v>11</v>
      </c>
      <c r="L53" s="99">
        <v>3</v>
      </c>
      <c r="M53" s="127">
        <v>9.9537037037037042E-4</v>
      </c>
      <c r="N53" s="99">
        <v>5</v>
      </c>
      <c r="O53" s="99">
        <v>5</v>
      </c>
      <c r="P53" s="127">
        <v>8.6805555555555551E-4</v>
      </c>
      <c r="Q53" s="100">
        <f t="shared" si="17"/>
        <v>21</v>
      </c>
      <c r="R53" s="100">
        <f t="shared" si="18"/>
        <v>13</v>
      </c>
      <c r="S53" s="145">
        <f t="shared" si="19"/>
        <v>2.5000000000000001E-3</v>
      </c>
      <c r="T53" s="128" t="str">
        <f t="shared" si="20"/>
        <v>Benjamin G-21-13</v>
      </c>
      <c r="U53" s="100">
        <f t="shared" si="21"/>
        <v>1</v>
      </c>
    </row>
    <row r="54" spans="1:21" x14ac:dyDescent="0.25">
      <c r="A54" s="124">
        <v>113</v>
      </c>
      <c r="B54" s="97" t="str">
        <f t="shared" si="11"/>
        <v>OTT</v>
      </c>
      <c r="C54" s="97" t="str">
        <f t="shared" si="12"/>
        <v>Martin</v>
      </c>
      <c r="D54" s="98">
        <f t="shared" si="13"/>
        <v>0</v>
      </c>
      <c r="E54" s="97" t="str">
        <f t="shared" si="14"/>
        <v>Benjamin G</v>
      </c>
      <c r="F54" s="97">
        <f t="shared" si="15"/>
        <v>0</v>
      </c>
      <c r="G54" s="97" t="str">
        <f t="shared" si="16"/>
        <v>E.C. MUROISE</v>
      </c>
      <c r="H54" s="99">
        <v>5</v>
      </c>
      <c r="I54" s="99">
        <v>5</v>
      </c>
      <c r="J54" s="127">
        <v>6.9444444444444447E-4</v>
      </c>
      <c r="K54" s="99">
        <v>31</v>
      </c>
      <c r="L54" s="99">
        <v>1</v>
      </c>
      <c r="M54" s="127">
        <v>8.9120370370370373E-4</v>
      </c>
      <c r="N54" s="99">
        <v>8</v>
      </c>
      <c r="O54" s="99">
        <v>5</v>
      </c>
      <c r="P54" s="127">
        <v>1.1342592592592593E-3</v>
      </c>
      <c r="Q54" s="100">
        <f t="shared" si="17"/>
        <v>44</v>
      </c>
      <c r="R54" s="100">
        <f t="shared" si="18"/>
        <v>11</v>
      </c>
      <c r="S54" s="145">
        <f t="shared" si="19"/>
        <v>2.7199074074074074E-3</v>
      </c>
      <c r="T54" s="128" t="str">
        <f t="shared" si="20"/>
        <v>Benjamin G-44-11</v>
      </c>
      <c r="U54" s="100">
        <f t="shared" si="21"/>
        <v>1</v>
      </c>
    </row>
    <row r="55" spans="1:21" x14ac:dyDescent="0.25">
      <c r="A55" s="124">
        <v>111</v>
      </c>
      <c r="B55" s="97" t="str">
        <f t="shared" si="11"/>
        <v>OLIVIER</v>
      </c>
      <c r="C55" s="97" t="str">
        <f t="shared" si="12"/>
        <v>Baptiste</v>
      </c>
      <c r="D55" s="98">
        <f t="shared" si="13"/>
        <v>0</v>
      </c>
      <c r="E55" s="97" t="str">
        <f t="shared" si="14"/>
        <v>Benjamin G</v>
      </c>
      <c r="F55" s="97">
        <f t="shared" si="15"/>
        <v>0</v>
      </c>
      <c r="G55" s="97" t="str">
        <f t="shared" si="16"/>
        <v>E.C. MUROISE</v>
      </c>
      <c r="H55" s="99">
        <v>0</v>
      </c>
      <c r="I55" s="99">
        <v>5</v>
      </c>
      <c r="J55" s="127">
        <v>3.3564814814814812E-4</v>
      </c>
      <c r="K55" s="99">
        <v>8</v>
      </c>
      <c r="L55" s="99">
        <v>3</v>
      </c>
      <c r="M55" s="127">
        <v>1.1458333333333333E-3</v>
      </c>
      <c r="N55" s="99">
        <v>0</v>
      </c>
      <c r="O55" s="99">
        <v>5</v>
      </c>
      <c r="P55" s="127">
        <v>1.5046296296296297E-4</v>
      </c>
      <c r="Q55" s="100">
        <f t="shared" si="17"/>
        <v>8</v>
      </c>
      <c r="R55" s="100">
        <f t="shared" si="18"/>
        <v>13</v>
      </c>
      <c r="S55" s="145">
        <f t="shared" si="19"/>
        <v>1.6319444444444443E-3</v>
      </c>
      <c r="T55" s="128" t="str">
        <f t="shared" si="20"/>
        <v>Benjamin G-8-13</v>
      </c>
      <c r="U55" s="100">
        <f t="shared" si="21"/>
        <v>1</v>
      </c>
    </row>
    <row r="56" spans="1:21" x14ac:dyDescent="0.25">
      <c r="A56" s="124">
        <v>121</v>
      </c>
      <c r="B56" s="97" t="str">
        <f t="shared" si="11"/>
        <v>BRUNNENGREBER</v>
      </c>
      <c r="C56" s="97" t="str">
        <f t="shared" si="12"/>
        <v>Paulin</v>
      </c>
      <c r="D56" s="98">
        <f t="shared" si="13"/>
        <v>0</v>
      </c>
      <c r="E56" s="97" t="str">
        <f t="shared" si="14"/>
        <v>Benjamin G</v>
      </c>
      <c r="F56" s="97">
        <f t="shared" si="15"/>
        <v>0</v>
      </c>
      <c r="G56" s="97" t="str">
        <f t="shared" si="16"/>
        <v>POMMIERS VTT</v>
      </c>
      <c r="H56" s="99">
        <v>5</v>
      </c>
      <c r="I56" s="99">
        <v>5</v>
      </c>
      <c r="J56" s="127">
        <v>5.9027777777777778E-4</v>
      </c>
      <c r="K56" s="99">
        <v>3</v>
      </c>
      <c r="L56" s="99">
        <v>2</v>
      </c>
      <c r="M56" s="127">
        <v>6.134259259259259E-4</v>
      </c>
      <c r="N56" s="99">
        <v>11</v>
      </c>
      <c r="O56" s="99">
        <v>3</v>
      </c>
      <c r="P56" s="127">
        <v>5.4398148148148144E-4</v>
      </c>
      <c r="Q56" s="100">
        <f t="shared" si="17"/>
        <v>19</v>
      </c>
      <c r="R56" s="100">
        <f t="shared" si="18"/>
        <v>10</v>
      </c>
      <c r="S56" s="145">
        <f t="shared" si="19"/>
        <v>1.7476851851851852E-3</v>
      </c>
      <c r="T56" s="128" t="str">
        <f t="shared" si="20"/>
        <v>Benjamin G-19-10</v>
      </c>
      <c r="U56" s="100">
        <f t="shared" si="21"/>
        <v>1</v>
      </c>
    </row>
    <row r="57" spans="1:21" x14ac:dyDescent="0.25">
      <c r="A57" s="124">
        <v>123</v>
      </c>
      <c r="B57" s="97" t="str">
        <f t="shared" si="11"/>
        <v>DELLA MALVA</v>
      </c>
      <c r="C57" s="97" t="str">
        <f t="shared" si="12"/>
        <v>Albin</v>
      </c>
      <c r="D57" s="98">
        <f t="shared" si="13"/>
        <v>0</v>
      </c>
      <c r="E57" s="97" t="str">
        <f t="shared" si="14"/>
        <v>Benjamin G</v>
      </c>
      <c r="F57" s="97">
        <f t="shared" si="15"/>
        <v>0</v>
      </c>
      <c r="G57" s="97" t="str">
        <f t="shared" si="16"/>
        <v>POMMIERS VTT</v>
      </c>
      <c r="H57" s="99">
        <v>0</v>
      </c>
      <c r="I57" s="99">
        <v>5</v>
      </c>
      <c r="J57" s="127">
        <v>6.5972222222222224E-4</v>
      </c>
      <c r="K57" s="99">
        <v>6</v>
      </c>
      <c r="L57" s="99">
        <v>5</v>
      </c>
      <c r="M57" s="127">
        <v>1.0185185185185184E-3</v>
      </c>
      <c r="N57" s="99">
        <v>11</v>
      </c>
      <c r="O57" s="99">
        <v>4</v>
      </c>
      <c r="P57" s="127">
        <v>9.0277777777777774E-4</v>
      </c>
      <c r="Q57" s="100">
        <f t="shared" si="17"/>
        <v>17</v>
      </c>
      <c r="R57" s="100">
        <f t="shared" si="18"/>
        <v>14</v>
      </c>
      <c r="S57" s="145">
        <f t="shared" si="19"/>
        <v>2.5810185185185181E-3</v>
      </c>
      <c r="T57" s="128" t="str">
        <f t="shared" si="20"/>
        <v>Benjamin G-17-14</v>
      </c>
      <c r="U57" s="100">
        <f t="shared" si="21"/>
        <v>1</v>
      </c>
    </row>
    <row r="58" spans="1:21" x14ac:dyDescent="0.25">
      <c r="A58" s="124">
        <v>125</v>
      </c>
      <c r="B58" s="97" t="str">
        <f t="shared" si="11"/>
        <v>LEMBLE</v>
      </c>
      <c r="C58" s="97" t="str">
        <f t="shared" si="12"/>
        <v>Antoine</v>
      </c>
      <c r="D58" s="98">
        <f t="shared" si="13"/>
        <v>0</v>
      </c>
      <c r="E58" s="97" t="str">
        <f t="shared" si="14"/>
        <v>Benjamin G</v>
      </c>
      <c r="F58" s="97">
        <f t="shared" si="15"/>
        <v>0</v>
      </c>
      <c r="G58" s="97" t="str">
        <f t="shared" si="16"/>
        <v>POMMIERS VTT</v>
      </c>
      <c r="H58" s="99">
        <v>0</v>
      </c>
      <c r="I58" s="99">
        <v>5</v>
      </c>
      <c r="J58" s="127">
        <v>2.6620370370370372E-4</v>
      </c>
      <c r="K58" s="99">
        <v>21</v>
      </c>
      <c r="L58" s="99">
        <v>1</v>
      </c>
      <c r="M58" s="127">
        <v>6.5972222222222224E-4</v>
      </c>
      <c r="N58" s="99">
        <v>16</v>
      </c>
      <c r="O58" s="99">
        <v>4</v>
      </c>
      <c r="P58" s="127">
        <v>5.5555555555555556E-4</v>
      </c>
      <c r="Q58" s="100">
        <f t="shared" si="17"/>
        <v>37</v>
      </c>
      <c r="R58" s="100">
        <f t="shared" si="18"/>
        <v>10</v>
      </c>
      <c r="S58" s="145">
        <f t="shared" si="19"/>
        <v>1.4814814814814816E-3</v>
      </c>
      <c r="T58" s="128" t="str">
        <f t="shared" si="20"/>
        <v>Benjamin G-37-10</v>
      </c>
      <c r="U58" s="100">
        <f t="shared" si="21"/>
        <v>1</v>
      </c>
    </row>
    <row r="59" spans="1:21" x14ac:dyDescent="0.25">
      <c r="A59" s="124">
        <v>119</v>
      </c>
      <c r="B59" s="97" t="str">
        <f t="shared" si="11"/>
        <v>BACHEVILLIER</v>
      </c>
      <c r="C59" s="97" t="str">
        <f t="shared" si="12"/>
        <v>Nathan</v>
      </c>
      <c r="D59" s="98">
        <f t="shared" si="13"/>
        <v>0</v>
      </c>
      <c r="E59" s="97" t="str">
        <f t="shared" si="14"/>
        <v>Benjamin G</v>
      </c>
      <c r="F59" s="97">
        <f t="shared" si="15"/>
        <v>0</v>
      </c>
      <c r="G59" s="97" t="str">
        <f t="shared" si="16"/>
        <v>POMMIERS VTT</v>
      </c>
      <c r="H59" s="99">
        <v>0</v>
      </c>
      <c r="I59" s="99">
        <v>5</v>
      </c>
      <c r="J59" s="127">
        <v>7.1759259259259259E-4</v>
      </c>
      <c r="K59" s="99">
        <v>3</v>
      </c>
      <c r="L59" s="99">
        <v>3</v>
      </c>
      <c r="M59" s="127">
        <v>7.5231481481481482E-4</v>
      </c>
      <c r="N59" s="99">
        <v>3</v>
      </c>
      <c r="O59" s="99">
        <v>5</v>
      </c>
      <c r="P59" s="127">
        <v>4.0509259259259258E-4</v>
      </c>
      <c r="Q59" s="100">
        <f t="shared" si="17"/>
        <v>6</v>
      </c>
      <c r="R59" s="100">
        <f t="shared" si="18"/>
        <v>13</v>
      </c>
      <c r="S59" s="145">
        <f t="shared" si="19"/>
        <v>1.8749999999999999E-3</v>
      </c>
      <c r="T59" s="128" t="str">
        <f t="shared" si="20"/>
        <v>Benjamin G-6-13</v>
      </c>
      <c r="U59" s="100">
        <f t="shared" si="21"/>
        <v>1</v>
      </c>
    </row>
    <row r="60" spans="1:21" x14ac:dyDescent="0.25">
      <c r="A60" s="124">
        <v>101</v>
      </c>
      <c r="B60" s="97" t="str">
        <f t="shared" si="11"/>
        <v>BALLEFIN</v>
      </c>
      <c r="C60" s="97" t="str">
        <f t="shared" si="12"/>
        <v>Quentin</v>
      </c>
      <c r="D60" s="98">
        <f t="shared" si="13"/>
        <v>0</v>
      </c>
      <c r="E60" s="97" t="str">
        <f t="shared" si="14"/>
        <v>Benjamin G</v>
      </c>
      <c r="F60" s="97">
        <f t="shared" si="15"/>
        <v>0</v>
      </c>
      <c r="G60" s="97" t="str">
        <f t="shared" si="16"/>
        <v>E.C. MUROISE</v>
      </c>
      <c r="H60" s="99">
        <v>5</v>
      </c>
      <c r="I60" s="99">
        <v>3</v>
      </c>
      <c r="J60" s="127">
        <v>6.5972222222222224E-4</v>
      </c>
      <c r="K60" s="99">
        <v>6</v>
      </c>
      <c r="L60" s="99">
        <v>1</v>
      </c>
      <c r="M60" s="127">
        <v>6.018518518518519E-4</v>
      </c>
      <c r="N60" s="99">
        <v>6</v>
      </c>
      <c r="O60" s="99">
        <v>1</v>
      </c>
      <c r="P60" s="127">
        <v>4.2824074074074075E-4</v>
      </c>
      <c r="Q60" s="100">
        <f t="shared" si="17"/>
        <v>17</v>
      </c>
      <c r="R60" s="100">
        <f t="shared" si="18"/>
        <v>5</v>
      </c>
      <c r="S60" s="145">
        <f t="shared" si="19"/>
        <v>1.689814814814815E-3</v>
      </c>
      <c r="T60" s="128" t="str">
        <f t="shared" si="20"/>
        <v>Benjamin G-17-5</v>
      </c>
      <c r="U60" s="100">
        <f t="shared" si="21"/>
        <v>1</v>
      </c>
    </row>
    <row r="61" spans="1:21" x14ac:dyDescent="0.25">
      <c r="A61" s="124">
        <v>150</v>
      </c>
      <c r="B61" s="97" t="str">
        <f t="shared" si="11"/>
        <v>GRIFFITHS</v>
      </c>
      <c r="C61" s="97" t="str">
        <f t="shared" si="12"/>
        <v>Imogen</v>
      </c>
      <c r="D61" s="98">
        <f t="shared" si="13"/>
        <v>0</v>
      </c>
      <c r="E61" s="97" t="str">
        <f t="shared" si="14"/>
        <v>Benjamin F</v>
      </c>
      <c r="F61" s="97">
        <f t="shared" si="15"/>
        <v>0</v>
      </c>
      <c r="G61" s="97" t="str">
        <f t="shared" si="16"/>
        <v>U.C.H.A.V. PAYS DE L'AIN VTT</v>
      </c>
      <c r="H61" s="99">
        <v>3</v>
      </c>
      <c r="I61" s="99">
        <v>5</v>
      </c>
      <c r="J61" s="127">
        <v>1.0763888888888889E-3</v>
      </c>
      <c r="K61" s="99">
        <v>6</v>
      </c>
      <c r="L61" s="99">
        <v>0</v>
      </c>
      <c r="M61" s="127">
        <v>9.9537037037037042E-4</v>
      </c>
      <c r="N61" s="99">
        <v>16</v>
      </c>
      <c r="O61" s="99">
        <v>4</v>
      </c>
      <c r="P61" s="127">
        <v>1.0995370370370371E-3</v>
      </c>
      <c r="Q61" s="100">
        <f t="shared" si="17"/>
        <v>25</v>
      </c>
      <c r="R61" s="100">
        <f t="shared" si="18"/>
        <v>9</v>
      </c>
      <c r="S61" s="145">
        <f t="shared" si="19"/>
        <v>3.1712962962962962E-3</v>
      </c>
      <c r="T61" s="128" t="str">
        <f t="shared" si="20"/>
        <v>Benjamin F-25-9</v>
      </c>
      <c r="U61" s="100">
        <f t="shared" si="21"/>
        <v>1</v>
      </c>
    </row>
    <row r="62" spans="1:21" x14ac:dyDescent="0.25">
      <c r="A62" s="124">
        <v>112</v>
      </c>
      <c r="B62" s="97" t="str">
        <f t="shared" si="11"/>
        <v>OLIVIER</v>
      </c>
      <c r="C62" s="97" t="str">
        <f t="shared" si="12"/>
        <v>Quentin</v>
      </c>
      <c r="D62" s="98">
        <f t="shared" si="13"/>
        <v>0</v>
      </c>
      <c r="E62" s="97" t="str">
        <f t="shared" si="14"/>
        <v>Benjamin G</v>
      </c>
      <c r="F62" s="97">
        <f t="shared" si="15"/>
        <v>0</v>
      </c>
      <c r="G62" s="97" t="str">
        <f t="shared" si="16"/>
        <v>E.C. MUROISE</v>
      </c>
      <c r="H62" s="99">
        <v>0</v>
      </c>
      <c r="I62" s="99">
        <v>5</v>
      </c>
      <c r="J62" s="127">
        <v>6.8287037037037036E-4</v>
      </c>
      <c r="K62" s="99">
        <v>6</v>
      </c>
      <c r="L62" s="99">
        <v>5</v>
      </c>
      <c r="M62" s="127">
        <v>7.9861111111111116E-4</v>
      </c>
      <c r="N62" s="99">
        <v>3</v>
      </c>
      <c r="O62" s="99">
        <v>5</v>
      </c>
      <c r="P62" s="127">
        <v>8.1018518518518516E-4</v>
      </c>
      <c r="Q62" s="100">
        <f t="shared" si="17"/>
        <v>9</v>
      </c>
      <c r="R62" s="100">
        <f t="shared" si="18"/>
        <v>15</v>
      </c>
      <c r="S62" s="145">
        <f t="shared" si="19"/>
        <v>2.2916666666666667E-3</v>
      </c>
      <c r="T62" s="128" t="str">
        <f t="shared" si="20"/>
        <v>Benjamin G-9-15</v>
      </c>
      <c r="U62" s="100">
        <f t="shared" si="21"/>
        <v>1</v>
      </c>
    </row>
    <row r="63" spans="1:21" x14ac:dyDescent="0.25">
      <c r="A63" s="124">
        <v>317</v>
      </c>
      <c r="B63" s="97" t="str">
        <f t="shared" si="11"/>
        <v>REFK</v>
      </c>
      <c r="C63" s="97" t="str">
        <f t="shared" si="12"/>
        <v>Lazuli</v>
      </c>
      <c r="D63" s="98">
        <f t="shared" si="13"/>
        <v>0</v>
      </c>
      <c r="E63" s="97" t="str">
        <f t="shared" si="14"/>
        <v>Cadet G</v>
      </c>
      <c r="F63" s="97">
        <f t="shared" si="15"/>
        <v>0</v>
      </c>
      <c r="G63" s="97" t="str">
        <f t="shared" si="16"/>
        <v>V.C. BRIGNAIS</v>
      </c>
      <c r="H63" s="99">
        <v>31</v>
      </c>
      <c r="I63" s="99">
        <v>2</v>
      </c>
      <c r="J63" s="127">
        <v>1.0416666666666667E-3</v>
      </c>
      <c r="K63" s="99">
        <v>18</v>
      </c>
      <c r="L63" s="99">
        <v>2</v>
      </c>
      <c r="M63" s="127">
        <v>1.3078703703703703E-3</v>
      </c>
      <c r="N63" s="99">
        <v>31</v>
      </c>
      <c r="O63" s="99">
        <v>1</v>
      </c>
      <c r="P63" s="127">
        <v>8.564814814814815E-4</v>
      </c>
      <c r="Q63" s="100">
        <f t="shared" si="17"/>
        <v>80</v>
      </c>
      <c r="R63" s="100">
        <f t="shared" si="18"/>
        <v>5</v>
      </c>
      <c r="S63" s="145">
        <f t="shared" si="19"/>
        <v>3.2060185185185186E-3</v>
      </c>
      <c r="T63" s="128" t="str">
        <f t="shared" si="20"/>
        <v>Cadet G-80-5</v>
      </c>
      <c r="U63" s="100">
        <f t="shared" si="21"/>
        <v>1</v>
      </c>
    </row>
    <row r="64" spans="1:21" x14ac:dyDescent="0.25">
      <c r="A64" s="124">
        <v>308</v>
      </c>
      <c r="B64" s="97" t="str">
        <f t="shared" si="11"/>
        <v>DI PIAZZA</v>
      </c>
      <c r="C64" s="97" t="str">
        <f t="shared" si="12"/>
        <v>Samuel</v>
      </c>
      <c r="D64" s="98">
        <f t="shared" si="13"/>
        <v>0</v>
      </c>
      <c r="E64" s="97" t="str">
        <f t="shared" si="14"/>
        <v>Cadet G</v>
      </c>
      <c r="F64" s="97">
        <f t="shared" si="15"/>
        <v>0</v>
      </c>
      <c r="G64" s="97" t="str">
        <f t="shared" si="16"/>
        <v>E.C. MUROISE</v>
      </c>
      <c r="H64" s="99">
        <v>11</v>
      </c>
      <c r="I64" s="99">
        <v>5</v>
      </c>
      <c r="J64" s="127">
        <v>1.3310185185185185E-3</v>
      </c>
      <c r="K64" s="99">
        <v>8</v>
      </c>
      <c r="L64" s="99">
        <v>5</v>
      </c>
      <c r="M64" s="127">
        <v>9.2592592592592596E-4</v>
      </c>
      <c r="N64" s="99">
        <v>11</v>
      </c>
      <c r="O64" s="99">
        <v>5</v>
      </c>
      <c r="P64" s="127">
        <v>1.0879629629629629E-3</v>
      </c>
      <c r="Q64" s="100">
        <f t="shared" si="17"/>
        <v>30</v>
      </c>
      <c r="R64" s="100">
        <f t="shared" si="18"/>
        <v>15</v>
      </c>
      <c r="S64" s="145">
        <f t="shared" si="19"/>
        <v>3.3449074074074071E-3</v>
      </c>
      <c r="T64" s="128" t="str">
        <f t="shared" si="20"/>
        <v>Cadet G-30-15</v>
      </c>
      <c r="U64" s="100">
        <f t="shared" si="21"/>
        <v>1</v>
      </c>
    </row>
    <row r="65" spans="1:21" x14ac:dyDescent="0.25">
      <c r="A65" s="124">
        <v>335</v>
      </c>
      <c r="B65" s="97" t="str">
        <f t="shared" si="11"/>
        <v>HAVEZ</v>
      </c>
      <c r="C65" s="97" t="str">
        <f t="shared" si="12"/>
        <v>Albin</v>
      </c>
      <c r="D65" s="98">
        <f t="shared" si="13"/>
        <v>0</v>
      </c>
      <c r="E65" s="97" t="str">
        <f t="shared" si="14"/>
        <v>Cadet G</v>
      </c>
      <c r="F65" s="97">
        <f t="shared" si="15"/>
        <v>0</v>
      </c>
      <c r="G65" s="97" t="str">
        <f t="shared" si="16"/>
        <v>E.C. MUROISE</v>
      </c>
      <c r="H65" s="99">
        <v>11</v>
      </c>
      <c r="I65" s="99">
        <v>5</v>
      </c>
      <c r="J65" s="127">
        <v>7.7546296296296293E-4</v>
      </c>
      <c r="K65" s="99">
        <v>13</v>
      </c>
      <c r="L65" s="99">
        <v>4</v>
      </c>
      <c r="M65" s="127">
        <v>1.0069444444444444E-3</v>
      </c>
      <c r="N65" s="99">
        <v>21</v>
      </c>
      <c r="O65" s="99">
        <v>0</v>
      </c>
      <c r="P65" s="127">
        <v>5.4398148148148144E-4</v>
      </c>
      <c r="Q65" s="100">
        <f t="shared" si="17"/>
        <v>45</v>
      </c>
      <c r="R65" s="100">
        <f t="shared" si="18"/>
        <v>9</v>
      </c>
      <c r="S65" s="145">
        <f t="shared" si="19"/>
        <v>2.3263888888888891E-3</v>
      </c>
      <c r="T65" s="128" t="str">
        <f t="shared" si="20"/>
        <v>Cadet G-45-9</v>
      </c>
      <c r="U65" s="100">
        <f t="shared" si="21"/>
        <v>1</v>
      </c>
    </row>
    <row r="66" spans="1:21" x14ac:dyDescent="0.25">
      <c r="A66" s="124">
        <v>311</v>
      </c>
      <c r="B66" s="97" t="str">
        <f t="shared" ref="B66:B84" si="22">IF(A66&lt;&gt;"",IFERROR(VLOOKUP($A66,Liste_inscrits,2,FALSE),""),"")</f>
        <v>GRAVIER</v>
      </c>
      <c r="C66" s="97" t="str">
        <f t="shared" ref="C66:C84" si="23">IF(B66&lt;&gt;"",IFERROR(VLOOKUP($A66,Liste_inscrits,3,FALSE),""),"")</f>
        <v>Etienne</v>
      </c>
      <c r="D66" s="98">
        <f t="shared" ref="D66:D84" si="24">IF(C66&lt;&gt;"",IFERROR(VLOOKUP($A66,Liste_inscrits,5,FALSE),""),"")</f>
        <v>0</v>
      </c>
      <c r="E66" s="97" t="str">
        <f t="shared" ref="E66:E84" si="25">IF(D66&lt;&gt;"",IFERROR(VLOOKUP($A66,Liste_inscrits,6,FALSE),""),"")</f>
        <v>Cadet G</v>
      </c>
      <c r="F66" s="97">
        <f t="shared" ref="F66:F84" si="26">IF(E66&lt;&gt;"",IFERROR(VLOOKUP($A66,Liste_inscrits,7,FALSE),""),"")</f>
        <v>0</v>
      </c>
      <c r="G66" s="97" t="str">
        <f t="shared" ref="G66:G84" si="27">IF(F66&lt;&gt;"",IFERROR(VLOOKUP($A66,Liste_inscrits,8,FALSE),""),"")</f>
        <v>VELO CLUB D'AMBERIEU</v>
      </c>
      <c r="H66" s="99">
        <v>0</v>
      </c>
      <c r="I66" s="99">
        <v>5</v>
      </c>
      <c r="J66" s="127">
        <v>2.3148148148148149E-4</v>
      </c>
      <c r="K66" s="99">
        <v>0</v>
      </c>
      <c r="L66" s="99">
        <v>3</v>
      </c>
      <c r="M66" s="127">
        <v>5.7870370370370367E-4</v>
      </c>
      <c r="N66" s="99">
        <v>6</v>
      </c>
      <c r="O66" s="99">
        <v>1</v>
      </c>
      <c r="P66" s="127">
        <v>4.6296296296296298E-4</v>
      </c>
      <c r="Q66" s="100">
        <f t="shared" ref="Q66:Q91" si="28">H66+K66+N66</f>
        <v>6</v>
      </c>
      <c r="R66" s="100">
        <f t="shared" ref="R66:R91" si="29">I66+L66+O66</f>
        <v>9</v>
      </c>
      <c r="S66" s="145">
        <f t="shared" ref="S66:S129" si="30">J66+M66+P66</f>
        <v>1.2731481481481483E-3</v>
      </c>
      <c r="T66" s="128" t="str">
        <f t="shared" ref="T66:T91" si="31">IF(A66&lt;&gt;"",E66&amp;"-"&amp;Q66&amp;"-"&amp;R66,"")</f>
        <v>Cadet G-6-9</v>
      </c>
      <c r="U66" s="100">
        <f t="shared" si="21"/>
        <v>1</v>
      </c>
    </row>
    <row r="67" spans="1:21" x14ac:dyDescent="0.25">
      <c r="A67" s="124">
        <v>320</v>
      </c>
      <c r="B67" s="97" t="str">
        <f t="shared" si="22"/>
        <v>WIPF</v>
      </c>
      <c r="C67" s="97" t="str">
        <f t="shared" si="23"/>
        <v>Gabin</v>
      </c>
      <c r="D67" s="98">
        <f t="shared" si="24"/>
        <v>0</v>
      </c>
      <c r="E67" s="97" t="str">
        <f t="shared" si="25"/>
        <v>Cadet G</v>
      </c>
      <c r="F67" s="97">
        <f t="shared" si="26"/>
        <v>0</v>
      </c>
      <c r="G67" s="97" t="str">
        <f t="shared" si="27"/>
        <v>V.C. BRIGNAIS</v>
      </c>
      <c r="H67" s="99">
        <v>8</v>
      </c>
      <c r="I67" s="99">
        <v>4</v>
      </c>
      <c r="J67" s="127">
        <v>7.7546296296296293E-4</v>
      </c>
      <c r="K67" s="99">
        <v>5</v>
      </c>
      <c r="L67" s="99">
        <v>5</v>
      </c>
      <c r="M67" s="127">
        <v>7.5231481481481482E-4</v>
      </c>
      <c r="N67" s="99">
        <v>13</v>
      </c>
      <c r="O67" s="99">
        <v>1</v>
      </c>
      <c r="P67" s="127">
        <v>1.0532407407407407E-3</v>
      </c>
      <c r="Q67" s="100">
        <f t="shared" si="28"/>
        <v>26</v>
      </c>
      <c r="R67" s="100">
        <f t="shared" si="29"/>
        <v>10</v>
      </c>
      <c r="S67" s="145">
        <f t="shared" si="30"/>
        <v>2.5810185185185181E-3</v>
      </c>
      <c r="T67" s="128" t="str">
        <f t="shared" si="31"/>
        <v>Cadet G-26-10</v>
      </c>
      <c r="U67" s="100">
        <f t="shared" ref="U67:U91" si="32">IF(AND(A67&lt;&gt;"",Q67+R67&gt;0),COUNTIF(T$3:T$91,T67),0)</f>
        <v>1</v>
      </c>
    </row>
    <row r="68" spans="1:21" x14ac:dyDescent="0.25">
      <c r="A68" s="124">
        <v>349</v>
      </c>
      <c r="B68" s="97" t="str">
        <f t="shared" si="22"/>
        <v>MORALES</v>
      </c>
      <c r="C68" s="97" t="str">
        <f t="shared" si="23"/>
        <v>Maëline</v>
      </c>
      <c r="D68" s="98">
        <f t="shared" si="24"/>
        <v>0</v>
      </c>
      <c r="E68" s="97" t="str">
        <f t="shared" si="25"/>
        <v>Cadet F</v>
      </c>
      <c r="F68" s="97">
        <f t="shared" si="26"/>
        <v>0</v>
      </c>
      <c r="G68" s="97" t="str">
        <f t="shared" si="27"/>
        <v>V.C. BRIGNAIS</v>
      </c>
      <c r="H68" s="99">
        <v>26</v>
      </c>
      <c r="I68" s="99">
        <v>0</v>
      </c>
      <c r="J68" s="127">
        <v>9.7222222222222219E-4</v>
      </c>
      <c r="K68" s="99">
        <v>21</v>
      </c>
      <c r="L68" s="99">
        <v>0</v>
      </c>
      <c r="M68" s="127">
        <v>7.8703703703703705E-4</v>
      </c>
      <c r="N68" s="99">
        <v>16</v>
      </c>
      <c r="O68" s="99">
        <v>5</v>
      </c>
      <c r="P68" s="127">
        <v>1.238425925925926E-3</v>
      </c>
      <c r="Q68" s="100">
        <f t="shared" si="28"/>
        <v>63</v>
      </c>
      <c r="R68" s="100">
        <f t="shared" si="29"/>
        <v>5</v>
      </c>
      <c r="S68" s="145">
        <f t="shared" si="30"/>
        <v>2.9976851851851853E-3</v>
      </c>
      <c r="T68" s="128" t="str">
        <f t="shared" si="31"/>
        <v>Cadet F-63-5</v>
      </c>
      <c r="U68" s="100">
        <f t="shared" si="32"/>
        <v>1</v>
      </c>
    </row>
    <row r="69" spans="1:21" x14ac:dyDescent="0.25">
      <c r="A69" s="124">
        <v>310</v>
      </c>
      <c r="B69" s="97" t="str">
        <f t="shared" si="22"/>
        <v>GRAND</v>
      </c>
      <c r="C69" s="97" t="str">
        <f t="shared" si="23"/>
        <v>Maxence</v>
      </c>
      <c r="D69" s="98">
        <f t="shared" si="24"/>
        <v>0</v>
      </c>
      <c r="E69" s="97" t="str">
        <f t="shared" si="25"/>
        <v>Cadet G</v>
      </c>
      <c r="F69" s="97">
        <f t="shared" si="26"/>
        <v>0</v>
      </c>
      <c r="G69" s="97" t="str">
        <f t="shared" si="27"/>
        <v>V.C. BRIGNAIS</v>
      </c>
      <c r="H69" s="99">
        <v>8</v>
      </c>
      <c r="I69" s="99">
        <v>5</v>
      </c>
      <c r="J69" s="127">
        <v>1.3888888888888889E-3</v>
      </c>
      <c r="K69" s="99">
        <v>0</v>
      </c>
      <c r="L69" s="99">
        <v>5</v>
      </c>
      <c r="M69" s="127">
        <v>1.0995370370370371E-3</v>
      </c>
      <c r="N69" s="99">
        <v>8</v>
      </c>
      <c r="O69" s="99">
        <v>5</v>
      </c>
      <c r="P69" s="127">
        <v>5.2083333333333333E-4</v>
      </c>
      <c r="Q69" s="100">
        <f t="shared" si="28"/>
        <v>16</v>
      </c>
      <c r="R69" s="100">
        <f t="shared" si="29"/>
        <v>15</v>
      </c>
      <c r="S69" s="145">
        <f t="shared" si="30"/>
        <v>3.0092592592592593E-3</v>
      </c>
      <c r="T69" s="128" t="str">
        <f t="shared" si="31"/>
        <v>Cadet G-16-15</v>
      </c>
      <c r="U69" s="100">
        <f t="shared" si="32"/>
        <v>1</v>
      </c>
    </row>
    <row r="70" spans="1:21" x14ac:dyDescent="0.25">
      <c r="A70" s="124">
        <v>315</v>
      </c>
      <c r="B70" s="97" t="str">
        <f t="shared" si="22"/>
        <v>PINCHON</v>
      </c>
      <c r="C70" s="97" t="str">
        <f t="shared" si="23"/>
        <v>Thibaut</v>
      </c>
      <c r="D70" s="98">
        <f t="shared" si="24"/>
        <v>0</v>
      </c>
      <c r="E70" s="97" t="str">
        <f t="shared" si="25"/>
        <v>Cadet G</v>
      </c>
      <c r="F70" s="97">
        <f t="shared" si="26"/>
        <v>0</v>
      </c>
      <c r="G70" s="97" t="str">
        <f t="shared" si="27"/>
        <v>V.C. BRIGNAIS</v>
      </c>
      <c r="H70" s="99">
        <v>26</v>
      </c>
      <c r="I70" s="99">
        <v>3</v>
      </c>
      <c r="J70" s="127">
        <v>1.3888888888888889E-3</v>
      </c>
      <c r="K70" s="99">
        <v>8</v>
      </c>
      <c r="L70" s="99">
        <v>5</v>
      </c>
      <c r="M70" s="127">
        <v>9.2592592592592596E-4</v>
      </c>
      <c r="N70" s="99">
        <v>16</v>
      </c>
      <c r="O70" s="99">
        <v>2</v>
      </c>
      <c r="P70" s="127">
        <v>5.3240740740740744E-4</v>
      </c>
      <c r="Q70" s="100">
        <f t="shared" si="28"/>
        <v>50</v>
      </c>
      <c r="R70" s="100">
        <f t="shared" si="29"/>
        <v>10</v>
      </c>
      <c r="S70" s="145">
        <f t="shared" si="30"/>
        <v>2.8472222222222223E-3</v>
      </c>
      <c r="T70" s="128" t="str">
        <f t="shared" si="31"/>
        <v>Cadet G-50-10</v>
      </c>
      <c r="U70" s="100">
        <f t="shared" si="32"/>
        <v>1</v>
      </c>
    </row>
    <row r="71" spans="1:21" x14ac:dyDescent="0.25">
      <c r="A71" s="124">
        <v>300</v>
      </c>
      <c r="B71" s="97" t="str">
        <f t="shared" si="22"/>
        <v>ADAMI</v>
      </c>
      <c r="C71" s="97" t="str">
        <f t="shared" si="23"/>
        <v>Camille</v>
      </c>
      <c r="D71" s="98">
        <f t="shared" si="24"/>
        <v>0</v>
      </c>
      <c r="E71" s="97" t="str">
        <f t="shared" si="25"/>
        <v>Cadet G</v>
      </c>
      <c r="F71" s="97">
        <f t="shared" si="26"/>
        <v>0</v>
      </c>
      <c r="G71" s="97" t="str">
        <f t="shared" si="27"/>
        <v>V.C. BRIGNAIS</v>
      </c>
      <c r="H71" s="99">
        <v>11</v>
      </c>
      <c r="I71" s="99">
        <v>5</v>
      </c>
      <c r="J71" s="127">
        <v>1.3425925925925925E-3</v>
      </c>
      <c r="K71" s="99">
        <v>3</v>
      </c>
      <c r="L71" s="99">
        <v>5</v>
      </c>
      <c r="M71" s="127">
        <v>5.2083333333333333E-4</v>
      </c>
      <c r="N71" s="99">
        <v>23</v>
      </c>
      <c r="O71" s="99">
        <v>0</v>
      </c>
      <c r="P71" s="127">
        <v>9.4907407407407408E-4</v>
      </c>
      <c r="Q71" s="100">
        <f t="shared" si="28"/>
        <v>37</v>
      </c>
      <c r="R71" s="100">
        <f t="shared" si="29"/>
        <v>10</v>
      </c>
      <c r="S71" s="145">
        <f t="shared" si="30"/>
        <v>2.8124999999999999E-3</v>
      </c>
      <c r="T71" s="128" t="str">
        <f t="shared" si="31"/>
        <v>Cadet G-37-10</v>
      </c>
      <c r="U71" s="100">
        <f t="shared" si="32"/>
        <v>2</v>
      </c>
    </row>
    <row r="72" spans="1:21" x14ac:dyDescent="0.25">
      <c r="A72" s="124">
        <v>307</v>
      </c>
      <c r="B72" s="97" t="str">
        <f t="shared" si="22"/>
        <v>DE SOUSA</v>
      </c>
      <c r="C72" s="97" t="str">
        <f t="shared" si="23"/>
        <v>Yoan</v>
      </c>
      <c r="D72" s="98">
        <f t="shared" si="24"/>
        <v>0</v>
      </c>
      <c r="E72" s="97" t="str">
        <f t="shared" si="25"/>
        <v>Cadet G</v>
      </c>
      <c r="F72" s="97">
        <f t="shared" si="26"/>
        <v>0</v>
      </c>
      <c r="G72" s="97" t="str">
        <f t="shared" si="27"/>
        <v>V.C. BRIGNAIS</v>
      </c>
      <c r="H72" s="99">
        <v>21</v>
      </c>
      <c r="I72" s="99">
        <v>4</v>
      </c>
      <c r="J72" s="127">
        <v>1.3888888888888889E-3</v>
      </c>
      <c r="K72" s="99">
        <v>8</v>
      </c>
      <c r="L72" s="99">
        <v>4</v>
      </c>
      <c r="M72" s="127">
        <v>1.0763888888888889E-3</v>
      </c>
      <c r="N72" s="99">
        <v>13</v>
      </c>
      <c r="O72" s="99">
        <v>5</v>
      </c>
      <c r="P72" s="127">
        <v>8.3333333333333339E-4</v>
      </c>
      <c r="Q72" s="100">
        <f t="shared" si="28"/>
        <v>42</v>
      </c>
      <c r="R72" s="100">
        <f t="shared" si="29"/>
        <v>13</v>
      </c>
      <c r="S72" s="145">
        <f t="shared" si="30"/>
        <v>3.2986111111111115E-3</v>
      </c>
      <c r="T72" s="128" t="str">
        <f t="shared" si="31"/>
        <v>Cadet G-42-13</v>
      </c>
      <c r="U72" s="100">
        <f t="shared" si="32"/>
        <v>1</v>
      </c>
    </row>
    <row r="73" spans="1:21" x14ac:dyDescent="0.25">
      <c r="A73" s="125">
        <v>343</v>
      </c>
      <c r="B73" s="97" t="str">
        <f t="shared" si="22"/>
        <v>FAYARD</v>
      </c>
      <c r="C73" s="97" t="str">
        <f t="shared" si="23"/>
        <v>Lucas</v>
      </c>
      <c r="D73" s="98">
        <f t="shared" si="24"/>
        <v>0</v>
      </c>
      <c r="E73" s="97" t="str">
        <f t="shared" si="25"/>
        <v>Cadet G</v>
      </c>
      <c r="F73" s="97">
        <f t="shared" si="26"/>
        <v>0</v>
      </c>
      <c r="G73" s="97" t="str">
        <f t="shared" si="27"/>
        <v>V.C. BRIGNAIS</v>
      </c>
      <c r="H73" s="99">
        <v>26</v>
      </c>
      <c r="I73" s="99">
        <v>2</v>
      </c>
      <c r="J73" s="127">
        <v>8.7962962962962962E-4</v>
      </c>
      <c r="K73" s="99">
        <v>13</v>
      </c>
      <c r="L73" s="99">
        <v>5</v>
      </c>
      <c r="M73" s="127">
        <v>1.3541666666666667E-3</v>
      </c>
      <c r="N73" s="99">
        <v>26</v>
      </c>
      <c r="O73" s="99">
        <v>1</v>
      </c>
      <c r="P73" s="127">
        <v>7.7546296296296293E-4</v>
      </c>
      <c r="Q73" s="100">
        <f t="shared" si="28"/>
        <v>65</v>
      </c>
      <c r="R73" s="100">
        <f t="shared" si="29"/>
        <v>8</v>
      </c>
      <c r="S73" s="145">
        <f t="shared" si="30"/>
        <v>3.0092592592592593E-3</v>
      </c>
      <c r="T73" s="128" t="str">
        <f t="shared" si="31"/>
        <v>Cadet G-65-8</v>
      </c>
      <c r="U73" s="100">
        <f t="shared" si="32"/>
        <v>1</v>
      </c>
    </row>
    <row r="74" spans="1:21" x14ac:dyDescent="0.25">
      <c r="A74" s="125">
        <v>303</v>
      </c>
      <c r="B74" s="97" t="str">
        <f t="shared" si="22"/>
        <v>BOUYEUX</v>
      </c>
      <c r="C74" s="97" t="str">
        <f t="shared" si="23"/>
        <v>Mathis</v>
      </c>
      <c r="D74" s="98">
        <f t="shared" si="24"/>
        <v>0</v>
      </c>
      <c r="E74" s="97" t="str">
        <f t="shared" si="25"/>
        <v>Cadet G</v>
      </c>
      <c r="F74" s="97">
        <f t="shared" si="26"/>
        <v>0</v>
      </c>
      <c r="G74" s="97" t="str">
        <f t="shared" si="27"/>
        <v>V.C. BRIGNAIS</v>
      </c>
      <c r="H74" s="99">
        <v>26</v>
      </c>
      <c r="I74" s="99">
        <v>3</v>
      </c>
      <c r="J74" s="127">
        <v>1.3657407407407407E-3</v>
      </c>
      <c r="K74" s="99">
        <v>23</v>
      </c>
      <c r="L74" s="99">
        <v>5</v>
      </c>
      <c r="M74" s="127">
        <v>1.1921296296296296E-3</v>
      </c>
      <c r="N74" s="99">
        <v>26</v>
      </c>
      <c r="O74" s="99">
        <v>3</v>
      </c>
      <c r="P74" s="127">
        <v>1.0648148148148149E-3</v>
      </c>
      <c r="Q74" s="100">
        <f t="shared" si="28"/>
        <v>75</v>
      </c>
      <c r="R74" s="100">
        <f t="shared" si="29"/>
        <v>11</v>
      </c>
      <c r="S74" s="145">
        <f t="shared" si="30"/>
        <v>3.6226851851851849E-3</v>
      </c>
      <c r="T74" s="128" t="str">
        <f t="shared" si="31"/>
        <v>Cadet G-75-11</v>
      </c>
      <c r="U74" s="100">
        <f t="shared" si="32"/>
        <v>1</v>
      </c>
    </row>
    <row r="75" spans="1:21" x14ac:dyDescent="0.25">
      <c r="A75" s="125">
        <v>334</v>
      </c>
      <c r="B75" s="97" t="str">
        <f t="shared" si="22"/>
        <v>GUIDICELLI</v>
      </c>
      <c r="C75" s="97" t="str">
        <f t="shared" si="23"/>
        <v>Hugo</v>
      </c>
      <c r="D75" s="98">
        <f t="shared" si="24"/>
        <v>0</v>
      </c>
      <c r="E75" s="97" t="str">
        <f t="shared" si="25"/>
        <v>Cadet G</v>
      </c>
      <c r="F75" s="97">
        <f t="shared" si="26"/>
        <v>0</v>
      </c>
      <c r="G75" s="97" t="str">
        <f t="shared" si="27"/>
        <v>V.C. BRIGNAIS</v>
      </c>
      <c r="H75" s="99">
        <v>21</v>
      </c>
      <c r="I75" s="99">
        <v>2</v>
      </c>
      <c r="J75" s="127">
        <v>1.2152777777777778E-3</v>
      </c>
      <c r="K75" s="99">
        <v>13</v>
      </c>
      <c r="L75" s="99">
        <v>5</v>
      </c>
      <c r="M75" s="127">
        <v>1.1342592592592593E-3</v>
      </c>
      <c r="N75" s="99">
        <v>26</v>
      </c>
      <c r="O75" s="99">
        <v>0</v>
      </c>
      <c r="P75" s="127">
        <v>7.5231481481481482E-4</v>
      </c>
      <c r="Q75" s="100">
        <f t="shared" si="28"/>
        <v>60</v>
      </c>
      <c r="R75" s="100">
        <f t="shared" si="29"/>
        <v>7</v>
      </c>
      <c r="S75" s="145">
        <f t="shared" si="30"/>
        <v>3.1018518518518522E-3</v>
      </c>
      <c r="T75" s="128" t="str">
        <f t="shared" si="31"/>
        <v>Cadet G-60-7</v>
      </c>
      <c r="U75" s="100">
        <f t="shared" si="32"/>
        <v>1</v>
      </c>
    </row>
    <row r="76" spans="1:21" x14ac:dyDescent="0.25">
      <c r="A76" s="124">
        <v>229</v>
      </c>
      <c r="B76" s="97" t="str">
        <f t="shared" si="22"/>
        <v>MOUGIN</v>
      </c>
      <c r="C76" s="97" t="str">
        <f t="shared" si="23"/>
        <v>Ruben</v>
      </c>
      <c r="D76" s="98">
        <f t="shared" si="24"/>
        <v>0</v>
      </c>
      <c r="E76" s="97" t="str">
        <f t="shared" si="25"/>
        <v>Minime G</v>
      </c>
      <c r="F76" s="97">
        <f t="shared" si="26"/>
        <v>0</v>
      </c>
      <c r="G76" s="97" t="str">
        <f t="shared" si="27"/>
        <v>V.C. BRIGNAIS</v>
      </c>
      <c r="H76" s="99">
        <v>16</v>
      </c>
      <c r="I76" s="99">
        <v>1</v>
      </c>
      <c r="J76" s="127">
        <v>8.2175925925925927E-4</v>
      </c>
      <c r="K76" s="99">
        <v>21</v>
      </c>
      <c r="L76" s="99">
        <v>1</v>
      </c>
      <c r="M76" s="127">
        <v>7.291666666666667E-4</v>
      </c>
      <c r="N76" s="99">
        <v>21</v>
      </c>
      <c r="O76" s="99">
        <v>2</v>
      </c>
      <c r="P76" s="127">
        <v>1.3773148148148147E-3</v>
      </c>
      <c r="Q76" s="100">
        <f t="shared" si="28"/>
        <v>58</v>
      </c>
      <c r="R76" s="100">
        <f t="shared" si="29"/>
        <v>4</v>
      </c>
      <c r="S76" s="145">
        <f t="shared" si="30"/>
        <v>2.9282407407407408E-3</v>
      </c>
      <c r="T76" s="128" t="str">
        <f t="shared" si="31"/>
        <v>Minime G-58-4</v>
      </c>
      <c r="U76" s="100">
        <f t="shared" si="32"/>
        <v>1</v>
      </c>
    </row>
    <row r="77" spans="1:21" x14ac:dyDescent="0.25">
      <c r="A77" s="124">
        <v>216</v>
      </c>
      <c r="B77" s="97" t="str">
        <f t="shared" si="22"/>
        <v>ROUX BENARAB</v>
      </c>
      <c r="C77" s="97" t="str">
        <f t="shared" si="23"/>
        <v>Driss</v>
      </c>
      <c r="D77" s="98">
        <f t="shared" si="24"/>
        <v>0</v>
      </c>
      <c r="E77" s="97" t="str">
        <f t="shared" si="25"/>
        <v>Minime G</v>
      </c>
      <c r="F77" s="97">
        <f t="shared" si="26"/>
        <v>0</v>
      </c>
      <c r="G77" s="97" t="str">
        <f t="shared" si="27"/>
        <v>V.C. BRIGNAIS</v>
      </c>
      <c r="H77" s="99">
        <v>11</v>
      </c>
      <c r="I77" s="99">
        <v>4</v>
      </c>
      <c r="J77" s="127">
        <v>1.238425925925926E-3</v>
      </c>
      <c r="K77" s="99">
        <v>16</v>
      </c>
      <c r="L77" s="99">
        <v>0</v>
      </c>
      <c r="M77" s="127">
        <v>8.1018518518518516E-4</v>
      </c>
      <c r="N77" s="99">
        <v>8</v>
      </c>
      <c r="O77" s="99">
        <v>5</v>
      </c>
      <c r="P77" s="127">
        <v>9.0277777777777774E-4</v>
      </c>
      <c r="Q77" s="100">
        <f t="shared" si="28"/>
        <v>35</v>
      </c>
      <c r="R77" s="100">
        <f t="shared" si="29"/>
        <v>9</v>
      </c>
      <c r="S77" s="145">
        <f t="shared" si="30"/>
        <v>2.9513888888888888E-3</v>
      </c>
      <c r="T77" s="128" t="str">
        <f t="shared" si="31"/>
        <v>Minime G-35-9</v>
      </c>
      <c r="U77" s="100">
        <f t="shared" si="32"/>
        <v>1</v>
      </c>
    </row>
    <row r="78" spans="1:21" x14ac:dyDescent="0.25">
      <c r="A78" s="124">
        <v>209</v>
      </c>
      <c r="B78" s="97" t="str">
        <f t="shared" si="22"/>
        <v>JACQUOT</v>
      </c>
      <c r="C78" s="97" t="str">
        <f t="shared" si="23"/>
        <v>Gabriel</v>
      </c>
      <c r="D78" s="98">
        <f t="shared" si="24"/>
        <v>0</v>
      </c>
      <c r="E78" s="97" t="str">
        <f t="shared" si="25"/>
        <v>Minime G</v>
      </c>
      <c r="F78" s="97">
        <f t="shared" si="26"/>
        <v>0</v>
      </c>
      <c r="G78" s="97" t="str">
        <f t="shared" si="27"/>
        <v>VELO CLUB D'AMBERIEU</v>
      </c>
      <c r="H78" s="99">
        <v>26</v>
      </c>
      <c r="I78" s="99">
        <v>1</v>
      </c>
      <c r="J78" s="127">
        <v>8.4490740740740739E-4</v>
      </c>
      <c r="K78" s="99">
        <v>13</v>
      </c>
      <c r="L78" s="99">
        <v>3</v>
      </c>
      <c r="M78" s="127">
        <v>7.7546296296296293E-4</v>
      </c>
      <c r="N78" s="99">
        <v>16</v>
      </c>
      <c r="O78" s="99">
        <v>2</v>
      </c>
      <c r="P78" s="127">
        <v>9.2592592592592596E-4</v>
      </c>
      <c r="Q78" s="100">
        <f t="shared" si="28"/>
        <v>55</v>
      </c>
      <c r="R78" s="100">
        <f t="shared" si="29"/>
        <v>6</v>
      </c>
      <c r="S78" s="145">
        <f t="shared" si="30"/>
        <v>2.5462962962962965E-3</v>
      </c>
      <c r="T78" s="128" t="str">
        <f t="shared" si="31"/>
        <v>Minime G-55-6</v>
      </c>
      <c r="U78" s="100">
        <f t="shared" si="32"/>
        <v>1</v>
      </c>
    </row>
    <row r="79" spans="1:21" x14ac:dyDescent="0.25">
      <c r="A79" s="125">
        <v>208</v>
      </c>
      <c r="B79" s="97" t="str">
        <f t="shared" si="22"/>
        <v>GRIFFITHS</v>
      </c>
      <c r="C79" s="97" t="str">
        <f t="shared" si="23"/>
        <v>Oliver</v>
      </c>
      <c r="D79" s="98">
        <f t="shared" si="24"/>
        <v>0</v>
      </c>
      <c r="E79" s="97" t="str">
        <f t="shared" si="25"/>
        <v>Minime G</v>
      </c>
      <c r="F79" s="97">
        <f t="shared" si="26"/>
        <v>0</v>
      </c>
      <c r="G79" s="97" t="str">
        <f t="shared" si="27"/>
        <v>VELO CLUB D'AMBERIEU</v>
      </c>
      <c r="H79" s="99">
        <v>21</v>
      </c>
      <c r="I79" s="99">
        <v>5</v>
      </c>
      <c r="J79" s="127">
        <v>1.1458333333333333E-3</v>
      </c>
      <c r="K79" s="99">
        <v>16</v>
      </c>
      <c r="L79" s="99">
        <v>0</v>
      </c>
      <c r="M79" s="127">
        <v>8.7962962962962962E-4</v>
      </c>
      <c r="N79" s="99">
        <v>6</v>
      </c>
      <c r="O79" s="99">
        <v>3</v>
      </c>
      <c r="P79" s="127">
        <v>1.1111111111111111E-3</v>
      </c>
      <c r="Q79" s="100">
        <f t="shared" si="28"/>
        <v>43</v>
      </c>
      <c r="R79" s="100">
        <f t="shared" si="29"/>
        <v>8</v>
      </c>
      <c r="S79" s="145">
        <f t="shared" si="30"/>
        <v>3.1365740740740737E-3</v>
      </c>
      <c r="T79" s="128" t="str">
        <f t="shared" si="31"/>
        <v>Minime G-43-8</v>
      </c>
      <c r="U79" s="100">
        <f t="shared" si="32"/>
        <v>1</v>
      </c>
    </row>
    <row r="80" spans="1:21" x14ac:dyDescent="0.25">
      <c r="A80" s="125">
        <v>237</v>
      </c>
      <c r="B80" s="97" t="str">
        <f t="shared" si="22"/>
        <v>JACQUIER</v>
      </c>
      <c r="C80" s="97" t="str">
        <f t="shared" si="23"/>
        <v>Noah</v>
      </c>
      <c r="D80" s="98">
        <f t="shared" si="24"/>
        <v>0</v>
      </c>
      <c r="E80" s="97" t="str">
        <f t="shared" si="25"/>
        <v>Minime G</v>
      </c>
      <c r="F80" s="97">
        <f t="shared" si="26"/>
        <v>0</v>
      </c>
      <c r="G80" s="97" t="str">
        <f t="shared" si="27"/>
        <v>POMMIERS VTT</v>
      </c>
      <c r="H80" s="99">
        <v>26</v>
      </c>
      <c r="I80" s="99">
        <v>3</v>
      </c>
      <c r="J80" s="127">
        <v>9.0277777777777774E-4</v>
      </c>
      <c r="K80" s="99">
        <v>18</v>
      </c>
      <c r="L80" s="99">
        <v>2</v>
      </c>
      <c r="M80" s="127">
        <v>1.0069444444444444E-3</v>
      </c>
      <c r="N80" s="99">
        <v>16</v>
      </c>
      <c r="O80" s="99">
        <v>3</v>
      </c>
      <c r="P80" s="127">
        <v>1.261574074074074E-3</v>
      </c>
      <c r="Q80" s="100">
        <f t="shared" si="28"/>
        <v>60</v>
      </c>
      <c r="R80" s="100">
        <f t="shared" si="29"/>
        <v>8</v>
      </c>
      <c r="S80" s="145">
        <f t="shared" si="30"/>
        <v>3.1712962962962962E-3</v>
      </c>
      <c r="T80" s="128" t="str">
        <f t="shared" si="31"/>
        <v>Minime G-60-8</v>
      </c>
      <c r="U80" s="100">
        <f t="shared" si="32"/>
        <v>1</v>
      </c>
    </row>
    <row r="81" spans="1:21" x14ac:dyDescent="0.25">
      <c r="A81" s="125">
        <v>212</v>
      </c>
      <c r="B81" s="97" t="str">
        <f t="shared" si="22"/>
        <v>LOMBARD</v>
      </c>
      <c r="C81" s="97" t="str">
        <f t="shared" si="23"/>
        <v>Eliot</v>
      </c>
      <c r="D81" s="98">
        <f t="shared" si="24"/>
        <v>0</v>
      </c>
      <c r="E81" s="97" t="str">
        <f t="shared" si="25"/>
        <v>Minime G</v>
      </c>
      <c r="F81" s="97">
        <f t="shared" si="26"/>
        <v>0</v>
      </c>
      <c r="G81" s="97" t="str">
        <f t="shared" si="27"/>
        <v>E.C. MUROISE</v>
      </c>
      <c r="H81" s="99">
        <v>31</v>
      </c>
      <c r="I81" s="99">
        <v>1</v>
      </c>
      <c r="J81" s="127">
        <v>9.2592592592592596E-4</v>
      </c>
      <c r="K81" s="99">
        <v>21</v>
      </c>
      <c r="L81" s="99">
        <v>0</v>
      </c>
      <c r="M81" s="127">
        <v>7.8703703703703705E-4</v>
      </c>
      <c r="N81" s="99">
        <v>11</v>
      </c>
      <c r="O81" s="99">
        <v>5</v>
      </c>
      <c r="P81" s="127">
        <v>1.3541666666666667E-3</v>
      </c>
      <c r="Q81" s="100">
        <f t="shared" si="28"/>
        <v>63</v>
      </c>
      <c r="R81" s="100">
        <f t="shared" si="29"/>
        <v>6</v>
      </c>
      <c r="S81" s="145">
        <f t="shared" ref="S81" si="33">J81+M81+P81</f>
        <v>3.0671296296296297E-3</v>
      </c>
      <c r="T81" s="128" t="str">
        <f t="shared" ref="T81" si="34">IF(A81&lt;&gt;"",E81&amp;"-"&amp;Q81&amp;"-"&amp;R81,"")</f>
        <v>Minime G-63-6</v>
      </c>
      <c r="U81" s="100">
        <f t="shared" si="32"/>
        <v>1</v>
      </c>
    </row>
    <row r="82" spans="1:21" x14ac:dyDescent="0.25">
      <c r="A82" s="125">
        <v>204</v>
      </c>
      <c r="B82" s="97" t="str">
        <f t="shared" si="22"/>
        <v>EVERAERS</v>
      </c>
      <c r="C82" s="97" t="str">
        <f t="shared" si="23"/>
        <v>Philip</v>
      </c>
      <c r="D82" s="98">
        <f t="shared" si="24"/>
        <v>0</v>
      </c>
      <c r="E82" s="97" t="str">
        <f t="shared" si="25"/>
        <v>Minime G</v>
      </c>
      <c r="F82" s="97">
        <f t="shared" si="26"/>
        <v>0</v>
      </c>
      <c r="G82" s="97" t="str">
        <f t="shared" si="27"/>
        <v>CLUB VTT D'IRIGNY (JSI)</v>
      </c>
      <c r="H82" s="99">
        <v>3</v>
      </c>
      <c r="I82" s="99">
        <v>5</v>
      </c>
      <c r="J82" s="127">
        <v>2.7777777777777778E-4</v>
      </c>
      <c r="K82" s="99">
        <v>13</v>
      </c>
      <c r="L82" s="99">
        <v>2</v>
      </c>
      <c r="M82" s="127">
        <v>1.3078703703703703E-3</v>
      </c>
      <c r="N82" s="99">
        <v>16</v>
      </c>
      <c r="O82" s="99">
        <v>1</v>
      </c>
      <c r="P82" s="127">
        <v>7.9861111111111116E-4</v>
      </c>
      <c r="Q82" s="100">
        <f t="shared" si="28"/>
        <v>32</v>
      </c>
      <c r="R82" s="100">
        <f t="shared" si="29"/>
        <v>8</v>
      </c>
      <c r="S82" s="145">
        <f t="shared" si="30"/>
        <v>2.3842592592592591E-3</v>
      </c>
      <c r="T82" s="128" t="str">
        <f t="shared" si="31"/>
        <v>Minime G-32-8</v>
      </c>
      <c r="U82" s="100">
        <f t="shared" si="32"/>
        <v>1</v>
      </c>
    </row>
    <row r="83" spans="1:21" x14ac:dyDescent="0.25">
      <c r="A83" s="125">
        <v>214</v>
      </c>
      <c r="B83" s="97" t="str">
        <f t="shared" si="22"/>
        <v>PERCHERON</v>
      </c>
      <c r="C83" s="97" t="str">
        <f t="shared" si="23"/>
        <v>Paul</v>
      </c>
      <c r="D83" s="98">
        <f t="shared" si="24"/>
        <v>0</v>
      </c>
      <c r="E83" s="97" t="str">
        <f t="shared" si="25"/>
        <v>Minime G</v>
      </c>
      <c r="F83" s="97">
        <f t="shared" si="26"/>
        <v>0</v>
      </c>
      <c r="G83" s="97" t="str">
        <f t="shared" si="27"/>
        <v>CLUB VTT D'IRIGNY (JSI)</v>
      </c>
      <c r="H83" s="99">
        <v>11</v>
      </c>
      <c r="I83" s="99">
        <v>5</v>
      </c>
      <c r="J83" s="127">
        <v>1.1574074074074073E-3</v>
      </c>
      <c r="K83" s="99">
        <v>13</v>
      </c>
      <c r="L83" s="99">
        <v>3</v>
      </c>
      <c r="M83" s="127">
        <v>1.3310185185185185E-3</v>
      </c>
      <c r="N83" s="99">
        <v>0</v>
      </c>
      <c r="O83" s="99">
        <v>5</v>
      </c>
      <c r="P83" s="127">
        <v>6.018518518518519E-4</v>
      </c>
      <c r="Q83" s="100">
        <f t="shared" si="28"/>
        <v>24</v>
      </c>
      <c r="R83" s="100">
        <f t="shared" si="29"/>
        <v>13</v>
      </c>
      <c r="S83" s="145">
        <f t="shared" si="30"/>
        <v>3.0902777777777777E-3</v>
      </c>
      <c r="T83" s="128" t="str">
        <f t="shared" si="31"/>
        <v>Minime G-24-13</v>
      </c>
      <c r="U83" s="100">
        <f t="shared" si="32"/>
        <v>1</v>
      </c>
    </row>
    <row r="84" spans="1:21" x14ac:dyDescent="0.25">
      <c r="A84" s="125">
        <v>336</v>
      </c>
      <c r="B84" s="97" t="str">
        <f t="shared" si="22"/>
        <v>PEROT</v>
      </c>
      <c r="C84" s="97" t="str">
        <f t="shared" si="23"/>
        <v>Jules</v>
      </c>
      <c r="D84" s="98">
        <f t="shared" si="24"/>
        <v>0</v>
      </c>
      <c r="E84" s="97" t="str">
        <f t="shared" si="25"/>
        <v>Cadet G</v>
      </c>
      <c r="F84" s="97">
        <f t="shared" si="26"/>
        <v>0</v>
      </c>
      <c r="G84" s="97" t="str">
        <f t="shared" si="27"/>
        <v>CLUB VTT D'IRIGNY (JSI)</v>
      </c>
      <c r="H84" s="99">
        <v>21</v>
      </c>
      <c r="I84" s="99">
        <v>1</v>
      </c>
      <c r="J84" s="127">
        <v>9.4907407407407408E-4</v>
      </c>
      <c r="K84" s="99">
        <v>21</v>
      </c>
      <c r="L84" s="99">
        <v>0</v>
      </c>
      <c r="M84" s="127">
        <v>1.1458333333333333E-3</v>
      </c>
      <c r="N84" s="99">
        <v>8</v>
      </c>
      <c r="O84" s="99">
        <v>5</v>
      </c>
      <c r="P84" s="127">
        <v>6.7129629629629625E-4</v>
      </c>
      <c r="Q84" s="100">
        <f t="shared" si="28"/>
        <v>50</v>
      </c>
      <c r="R84" s="100">
        <f t="shared" si="29"/>
        <v>6</v>
      </c>
      <c r="S84" s="145">
        <f t="shared" si="30"/>
        <v>2.7662037037037034E-3</v>
      </c>
      <c r="T84" s="128" t="str">
        <f t="shared" si="31"/>
        <v>Cadet G-50-6</v>
      </c>
      <c r="U84" s="100">
        <f t="shared" si="32"/>
        <v>2</v>
      </c>
    </row>
    <row r="85" spans="1:21" x14ac:dyDescent="0.25">
      <c r="A85" s="125">
        <v>306</v>
      </c>
      <c r="B85" s="97" t="str">
        <f t="shared" ref="B85:B91" si="35">IF(A85&lt;&gt;"",IFERROR(VLOOKUP($A85,Liste_inscrits,2,FALSE),""),"")</f>
        <v>CHAPUIS</v>
      </c>
      <c r="C85" s="97" t="str">
        <f t="shared" ref="C85:C91" si="36">IF(B85&lt;&gt;"",IFERROR(VLOOKUP($A85,Liste_inscrits,3,FALSE),""),"")</f>
        <v>Max</v>
      </c>
      <c r="D85" s="98">
        <f t="shared" ref="D85:D91" si="37">IF(C85&lt;&gt;"",IFERROR(VLOOKUP($A85,Liste_inscrits,5,FALSE),""),"")</f>
        <v>0</v>
      </c>
      <c r="E85" s="97" t="str">
        <f t="shared" ref="E85:E91" si="38">IF(D85&lt;&gt;"",IFERROR(VLOOKUP($A85,Liste_inscrits,6,FALSE),""),"")</f>
        <v>Cadet G</v>
      </c>
      <c r="F85" s="97">
        <f t="shared" ref="F85:F91" si="39">IF(E85&lt;&gt;"",IFERROR(VLOOKUP($A85,Liste_inscrits,7,FALSE),""),"")</f>
        <v>0</v>
      </c>
      <c r="G85" s="97" t="str">
        <f t="shared" ref="G85:G91" si="40">IF(F85&lt;&gt;"",IFERROR(VLOOKUP($A85,Liste_inscrits,8,FALSE),""),"")</f>
        <v>CLUB VTT D'IRIGNY (JSI)</v>
      </c>
      <c r="H85" s="99">
        <v>3</v>
      </c>
      <c r="I85" s="99">
        <v>5</v>
      </c>
      <c r="J85" s="127">
        <v>7.0601851851851847E-4</v>
      </c>
      <c r="K85" s="99">
        <v>3</v>
      </c>
      <c r="L85" s="99">
        <v>5</v>
      </c>
      <c r="M85" s="127">
        <v>1.1921296296296296E-3</v>
      </c>
      <c r="N85" s="99">
        <v>3</v>
      </c>
      <c r="O85" s="99">
        <v>4</v>
      </c>
      <c r="P85" s="127">
        <v>1.261574074074074E-3</v>
      </c>
      <c r="Q85" s="100">
        <f t="shared" si="28"/>
        <v>9</v>
      </c>
      <c r="R85" s="100">
        <f t="shared" si="29"/>
        <v>14</v>
      </c>
      <c r="S85" s="145">
        <f t="shared" si="30"/>
        <v>3.1597222222222218E-3</v>
      </c>
      <c r="T85" s="128" t="str">
        <f t="shared" si="31"/>
        <v>Cadet G-9-14</v>
      </c>
      <c r="U85" s="100">
        <f t="shared" si="32"/>
        <v>1</v>
      </c>
    </row>
    <row r="86" spans="1:21" x14ac:dyDescent="0.25">
      <c r="A86" s="125">
        <v>322</v>
      </c>
      <c r="B86" s="97" t="str">
        <f t="shared" si="35"/>
        <v>CHARNAY</v>
      </c>
      <c r="C86" s="97" t="str">
        <f t="shared" si="36"/>
        <v>Quentin</v>
      </c>
      <c r="D86" s="98">
        <f t="shared" si="37"/>
        <v>0</v>
      </c>
      <c r="E86" s="97" t="str">
        <f t="shared" si="38"/>
        <v>Cadet G</v>
      </c>
      <c r="F86" s="97">
        <f t="shared" si="39"/>
        <v>0</v>
      </c>
      <c r="G86" s="97" t="str">
        <f t="shared" si="40"/>
        <v>POMMIERS VTT</v>
      </c>
      <c r="H86" s="99">
        <v>16</v>
      </c>
      <c r="I86" s="99">
        <v>0</v>
      </c>
      <c r="J86" s="127">
        <v>9.9537037037037042E-4</v>
      </c>
      <c r="K86" s="99">
        <v>11</v>
      </c>
      <c r="L86" s="99">
        <v>3</v>
      </c>
      <c r="M86" s="127">
        <v>1.1574074074074073E-3</v>
      </c>
      <c r="N86" s="99">
        <v>8</v>
      </c>
      <c r="O86" s="99">
        <v>5</v>
      </c>
      <c r="P86" s="127">
        <v>1.0532407407407407E-3</v>
      </c>
      <c r="Q86" s="100">
        <f t="shared" si="28"/>
        <v>35</v>
      </c>
      <c r="R86" s="100">
        <f t="shared" si="29"/>
        <v>8</v>
      </c>
      <c r="S86" s="145">
        <f t="shared" si="30"/>
        <v>3.2060185185185186E-3</v>
      </c>
      <c r="T86" s="128" t="str">
        <f t="shared" si="31"/>
        <v>Cadet G-35-8</v>
      </c>
      <c r="U86" s="100">
        <f t="shared" si="32"/>
        <v>1</v>
      </c>
    </row>
    <row r="87" spans="1:21" x14ac:dyDescent="0.25">
      <c r="A87" s="125">
        <v>331</v>
      </c>
      <c r="B87" s="97" t="str">
        <f t="shared" si="35"/>
        <v>WALZER</v>
      </c>
      <c r="C87" s="97" t="str">
        <f t="shared" si="36"/>
        <v>Antoine</v>
      </c>
      <c r="D87" s="98">
        <f t="shared" si="37"/>
        <v>0</v>
      </c>
      <c r="E87" s="97" t="str">
        <f t="shared" si="38"/>
        <v>Cadet G</v>
      </c>
      <c r="F87" s="97">
        <f t="shared" si="39"/>
        <v>0</v>
      </c>
      <c r="G87" s="97" t="str">
        <f t="shared" si="40"/>
        <v>POMMIERS VTT</v>
      </c>
      <c r="H87" s="99">
        <v>21</v>
      </c>
      <c r="I87" s="99">
        <v>3</v>
      </c>
      <c r="J87" s="127">
        <v>9.837962962962962E-4</v>
      </c>
      <c r="K87" s="99">
        <v>11</v>
      </c>
      <c r="L87" s="99">
        <v>5</v>
      </c>
      <c r="M87" s="127">
        <v>7.8703703703703705E-4</v>
      </c>
      <c r="N87" s="99">
        <v>8</v>
      </c>
      <c r="O87" s="99">
        <v>5</v>
      </c>
      <c r="P87" s="127">
        <v>7.1759259259259259E-4</v>
      </c>
      <c r="Q87" s="100">
        <f t="shared" si="28"/>
        <v>40</v>
      </c>
      <c r="R87" s="100">
        <f t="shared" si="29"/>
        <v>13</v>
      </c>
      <c r="S87" s="145">
        <f t="shared" si="30"/>
        <v>2.488425925925926E-3</v>
      </c>
      <c r="T87" s="128" t="str">
        <f t="shared" si="31"/>
        <v>Cadet G-40-13</v>
      </c>
      <c r="U87" s="100">
        <f t="shared" si="32"/>
        <v>1</v>
      </c>
    </row>
    <row r="88" spans="1:21" x14ac:dyDescent="0.25">
      <c r="A88" s="125">
        <v>324</v>
      </c>
      <c r="B88" s="97" t="str">
        <f t="shared" si="35"/>
        <v>GARGALLO</v>
      </c>
      <c r="C88" s="97" t="str">
        <f t="shared" si="36"/>
        <v>Samuel</v>
      </c>
      <c r="D88" s="98">
        <f t="shared" si="37"/>
        <v>0</v>
      </c>
      <c r="E88" s="97" t="str">
        <f t="shared" si="38"/>
        <v>Cadet G</v>
      </c>
      <c r="F88" s="97">
        <f t="shared" si="39"/>
        <v>0</v>
      </c>
      <c r="G88" s="97" t="str">
        <f t="shared" si="40"/>
        <v>POMMIERS VTT</v>
      </c>
      <c r="H88" s="99">
        <v>16</v>
      </c>
      <c r="I88" s="99">
        <v>1</v>
      </c>
      <c r="J88" s="127">
        <v>7.9861111111111116E-4</v>
      </c>
      <c r="K88" s="99">
        <v>31</v>
      </c>
      <c r="L88" s="99">
        <v>4</v>
      </c>
      <c r="M88" s="127">
        <v>1.3425925925925925E-3</v>
      </c>
      <c r="N88" s="99">
        <v>21</v>
      </c>
      <c r="O88" s="99">
        <v>0</v>
      </c>
      <c r="P88" s="127">
        <v>1.3888888888888889E-3</v>
      </c>
      <c r="Q88" s="100">
        <f t="shared" si="28"/>
        <v>68</v>
      </c>
      <c r="R88" s="100">
        <f t="shared" si="29"/>
        <v>5</v>
      </c>
      <c r="S88" s="145">
        <f t="shared" si="30"/>
        <v>3.5300925925925925E-3</v>
      </c>
      <c r="T88" s="128" t="str">
        <f t="shared" si="31"/>
        <v>Cadet G-68-5</v>
      </c>
      <c r="U88" s="100">
        <f t="shared" si="32"/>
        <v>1</v>
      </c>
    </row>
    <row r="89" spans="1:21" x14ac:dyDescent="0.25">
      <c r="A89" s="125">
        <v>323</v>
      </c>
      <c r="B89" s="97" t="str">
        <f t="shared" si="35"/>
        <v>DUCREUX</v>
      </c>
      <c r="C89" s="97" t="str">
        <f t="shared" si="36"/>
        <v>Toineau</v>
      </c>
      <c r="D89" s="98">
        <f t="shared" si="37"/>
        <v>0</v>
      </c>
      <c r="E89" s="97" t="str">
        <f t="shared" si="38"/>
        <v>Cadet G</v>
      </c>
      <c r="F89" s="97">
        <f t="shared" si="39"/>
        <v>0</v>
      </c>
      <c r="G89" s="97" t="str">
        <f t="shared" si="40"/>
        <v>POMMIERS VTT</v>
      </c>
      <c r="H89" s="99">
        <v>16</v>
      </c>
      <c r="I89" s="99">
        <v>0</v>
      </c>
      <c r="J89" s="127">
        <v>9.1435185185185185E-4</v>
      </c>
      <c r="K89" s="99">
        <v>26</v>
      </c>
      <c r="L89" s="99">
        <v>1</v>
      </c>
      <c r="M89" s="127">
        <v>1.1689814814814816E-3</v>
      </c>
      <c r="N89" s="99">
        <v>8</v>
      </c>
      <c r="O89" s="99">
        <v>5</v>
      </c>
      <c r="P89" s="127">
        <v>9.1435185185185185E-4</v>
      </c>
      <c r="Q89" s="100">
        <f t="shared" si="28"/>
        <v>50</v>
      </c>
      <c r="R89" s="100">
        <f t="shared" si="29"/>
        <v>6</v>
      </c>
      <c r="S89" s="145">
        <f t="shared" si="30"/>
        <v>2.9976851851851853E-3</v>
      </c>
      <c r="T89" s="128" t="str">
        <f t="shared" si="31"/>
        <v>Cadet G-50-6</v>
      </c>
      <c r="U89" s="100">
        <f t="shared" si="32"/>
        <v>2</v>
      </c>
    </row>
    <row r="90" spans="1:21" x14ac:dyDescent="0.25">
      <c r="A90" s="125">
        <v>341</v>
      </c>
      <c r="B90" s="97" t="str">
        <f t="shared" si="35"/>
        <v>GIORDANA</v>
      </c>
      <c r="C90" s="97" t="str">
        <f t="shared" si="36"/>
        <v>Tilio</v>
      </c>
      <c r="D90" s="98">
        <f t="shared" si="37"/>
        <v>0</v>
      </c>
      <c r="E90" s="97" t="str">
        <f t="shared" si="38"/>
        <v>Cadet G</v>
      </c>
      <c r="F90" s="97">
        <f t="shared" si="39"/>
        <v>0</v>
      </c>
      <c r="G90" s="97" t="str">
        <f t="shared" si="40"/>
        <v>POMMIERS VTT</v>
      </c>
      <c r="H90" s="99">
        <v>13</v>
      </c>
      <c r="I90" s="99">
        <v>5</v>
      </c>
      <c r="J90" s="127">
        <v>4.6296296296296298E-4</v>
      </c>
      <c r="K90" s="99">
        <v>3</v>
      </c>
      <c r="L90" s="99">
        <v>3</v>
      </c>
      <c r="M90" s="127">
        <v>8.4490740740740739E-4</v>
      </c>
      <c r="N90" s="99">
        <v>18</v>
      </c>
      <c r="O90" s="99">
        <v>1</v>
      </c>
      <c r="P90" s="127">
        <v>8.4490740740740739E-4</v>
      </c>
      <c r="Q90" s="100">
        <f t="shared" si="28"/>
        <v>34</v>
      </c>
      <c r="R90" s="100">
        <f t="shared" si="29"/>
        <v>9</v>
      </c>
      <c r="S90" s="145">
        <f t="shared" si="30"/>
        <v>2.1527777777777778E-3</v>
      </c>
      <c r="T90" s="128" t="str">
        <f t="shared" si="31"/>
        <v>Cadet G-34-9</v>
      </c>
      <c r="U90" s="100">
        <f t="shared" si="32"/>
        <v>1</v>
      </c>
    </row>
    <row r="91" spans="1:21" x14ac:dyDescent="0.25">
      <c r="A91" s="125">
        <v>327</v>
      </c>
      <c r="B91" s="97" t="str">
        <f t="shared" si="35"/>
        <v>MARLAUD</v>
      </c>
      <c r="C91" s="97" t="str">
        <f t="shared" si="36"/>
        <v>Victor</v>
      </c>
      <c r="D91" s="98">
        <f t="shared" si="37"/>
        <v>0</v>
      </c>
      <c r="E91" s="97" t="str">
        <f t="shared" si="38"/>
        <v>Cadet G</v>
      </c>
      <c r="F91" s="97">
        <f t="shared" si="39"/>
        <v>0</v>
      </c>
      <c r="G91" s="97" t="str">
        <f t="shared" si="40"/>
        <v>POMMIERS VTT</v>
      </c>
      <c r="H91" s="99">
        <v>16</v>
      </c>
      <c r="I91" s="99">
        <v>0</v>
      </c>
      <c r="J91" s="127">
        <v>7.291666666666667E-4</v>
      </c>
      <c r="K91" s="99">
        <v>16</v>
      </c>
      <c r="L91" s="99">
        <v>5</v>
      </c>
      <c r="M91" s="127">
        <v>8.4490740740740739E-4</v>
      </c>
      <c r="N91" s="99">
        <v>26</v>
      </c>
      <c r="O91" s="99">
        <v>2</v>
      </c>
      <c r="P91" s="127">
        <v>9.3749999999999997E-4</v>
      </c>
      <c r="Q91" s="100">
        <f t="shared" si="28"/>
        <v>58</v>
      </c>
      <c r="R91" s="100">
        <f t="shared" si="29"/>
        <v>7</v>
      </c>
      <c r="S91" s="145">
        <f t="shared" si="30"/>
        <v>2.5115740740740741E-3</v>
      </c>
      <c r="T91" s="128" t="str">
        <f t="shared" si="31"/>
        <v>Cadet G-58-7</v>
      </c>
      <c r="U91" s="100">
        <f t="shared" si="32"/>
        <v>1</v>
      </c>
    </row>
    <row r="92" spans="1:21" x14ac:dyDescent="0.25">
      <c r="A92" s="125">
        <v>332</v>
      </c>
      <c r="B92" s="97" t="str">
        <f t="shared" ref="B92:B150" si="41">IF(A92&lt;&gt;"",IFERROR(VLOOKUP($A92,Liste_inscrits,2,FALSE),""),"")</f>
        <v>CHIRAT</v>
      </c>
      <c r="C92" s="97" t="str">
        <f t="shared" ref="C92:C150" si="42">IF(B92&lt;&gt;"",IFERROR(VLOOKUP($A92,Liste_inscrits,3,FALSE),""),"")</f>
        <v>Leny</v>
      </c>
      <c r="D92" s="98">
        <f t="shared" ref="D92:D150" si="43">IF(C92&lt;&gt;"",IFERROR(VLOOKUP($A92,Liste_inscrits,5,FALSE),""),"")</f>
        <v>0</v>
      </c>
      <c r="E92" s="97" t="str">
        <f t="shared" ref="E92:E150" si="44">IF(D92&lt;&gt;"",IFERROR(VLOOKUP($A92,Liste_inscrits,6,FALSE),""),"")</f>
        <v>Cadet G</v>
      </c>
      <c r="F92" s="97">
        <f t="shared" ref="F92:F150" si="45">IF(E92&lt;&gt;"",IFERROR(VLOOKUP($A92,Liste_inscrits,7,FALSE),""),"")</f>
        <v>0</v>
      </c>
      <c r="G92" s="97" t="str">
        <f t="shared" ref="G92:G150" si="46">IF(F92&lt;&gt;"",IFERROR(VLOOKUP($A92,Liste_inscrits,8,FALSE),""),"")</f>
        <v>POMMIERS VTT</v>
      </c>
      <c r="H92" s="99">
        <v>16</v>
      </c>
      <c r="I92" s="99">
        <v>0</v>
      </c>
      <c r="J92" s="127">
        <v>6.5972222222222224E-4</v>
      </c>
      <c r="K92" s="99">
        <v>8</v>
      </c>
      <c r="L92" s="99">
        <v>5</v>
      </c>
      <c r="M92" s="127">
        <v>8.2175925925925927E-4</v>
      </c>
      <c r="N92" s="99">
        <v>8</v>
      </c>
      <c r="O92" s="99">
        <v>2</v>
      </c>
      <c r="P92" s="127">
        <v>8.6805555555555551E-4</v>
      </c>
      <c r="Q92" s="100">
        <f t="shared" ref="Q92:Q150" si="47">H92+K92+N92</f>
        <v>32</v>
      </c>
      <c r="R92" s="100">
        <f t="shared" ref="R92:S150" si="48">I92+L92+O92</f>
        <v>7</v>
      </c>
      <c r="S92" s="145">
        <f t="shared" si="30"/>
        <v>2.3495370370370371E-3</v>
      </c>
      <c r="T92" s="128" t="str">
        <f t="shared" ref="T92:T150" si="49">IF(A92&lt;&gt;"",E92&amp;"-"&amp;Q92&amp;"-"&amp;R92,"")</f>
        <v>Cadet G-32-7</v>
      </c>
      <c r="U92" s="100">
        <f t="shared" ref="U92:U150" si="50">IF(AND(A92&lt;&gt;"",Q92+R92&gt;0),COUNTIF(T$3:T$91,T92),0)</f>
        <v>0</v>
      </c>
    </row>
    <row r="93" spans="1:21" x14ac:dyDescent="0.25">
      <c r="A93" s="125">
        <v>213</v>
      </c>
      <c r="B93" s="97" t="str">
        <f t="shared" si="41"/>
        <v>MATRAY ANOVAZZI</v>
      </c>
      <c r="C93" s="97" t="str">
        <f t="shared" si="42"/>
        <v>Rémy</v>
      </c>
      <c r="D93" s="98">
        <f t="shared" si="43"/>
        <v>0</v>
      </c>
      <c r="E93" s="97" t="str">
        <f t="shared" si="44"/>
        <v>Minime G</v>
      </c>
      <c r="F93" s="97">
        <f t="shared" si="45"/>
        <v>0</v>
      </c>
      <c r="G93" s="97" t="str">
        <f t="shared" si="46"/>
        <v>V.C. BRIGNAIS</v>
      </c>
      <c r="H93" s="99">
        <v>26</v>
      </c>
      <c r="I93" s="99">
        <v>1</v>
      </c>
      <c r="J93" s="127">
        <v>7.9861111111111116E-4</v>
      </c>
      <c r="K93" s="99">
        <v>16</v>
      </c>
      <c r="L93" s="99">
        <v>0</v>
      </c>
      <c r="M93" s="127">
        <v>7.291666666666667E-4</v>
      </c>
      <c r="N93" s="99">
        <v>16</v>
      </c>
      <c r="O93" s="99">
        <v>5</v>
      </c>
      <c r="P93" s="127">
        <v>9.9537037037037042E-4</v>
      </c>
      <c r="Q93" s="100">
        <f t="shared" si="47"/>
        <v>58</v>
      </c>
      <c r="R93" s="100">
        <f t="shared" si="48"/>
        <v>6</v>
      </c>
      <c r="S93" s="145">
        <f t="shared" si="30"/>
        <v>2.5231481481481485E-3</v>
      </c>
      <c r="T93" s="128" t="str">
        <f t="shared" si="49"/>
        <v>Minime G-58-6</v>
      </c>
      <c r="U93" s="100">
        <f t="shared" si="50"/>
        <v>0</v>
      </c>
    </row>
    <row r="94" spans="1:21" x14ac:dyDescent="0.25">
      <c r="A94" s="125">
        <v>205</v>
      </c>
      <c r="B94" s="97" t="str">
        <f t="shared" si="41"/>
        <v>FOREL BURGAT</v>
      </c>
      <c r="C94" s="97" t="str">
        <f t="shared" si="42"/>
        <v>Julian</v>
      </c>
      <c r="D94" s="98">
        <f t="shared" si="43"/>
        <v>0</v>
      </c>
      <c r="E94" s="97" t="str">
        <f t="shared" si="44"/>
        <v>Minime G</v>
      </c>
      <c r="F94" s="97">
        <f t="shared" si="45"/>
        <v>0</v>
      </c>
      <c r="G94" s="97" t="str">
        <f t="shared" si="46"/>
        <v>V.C. BRIGNAIS</v>
      </c>
      <c r="H94" s="99">
        <v>11</v>
      </c>
      <c r="I94" s="99">
        <v>0</v>
      </c>
      <c r="J94" s="127">
        <v>8.2175925925925927E-4</v>
      </c>
      <c r="K94" s="99">
        <v>8</v>
      </c>
      <c r="L94" s="99">
        <v>5</v>
      </c>
      <c r="M94" s="127">
        <v>1.0763888888888889E-3</v>
      </c>
      <c r="N94" s="99">
        <v>16</v>
      </c>
      <c r="O94" s="99">
        <v>2</v>
      </c>
      <c r="P94" s="127">
        <v>1.4583333333333334E-3</v>
      </c>
      <c r="Q94" s="100">
        <f t="shared" si="47"/>
        <v>35</v>
      </c>
      <c r="R94" s="100">
        <f t="shared" si="48"/>
        <v>7</v>
      </c>
      <c r="S94" s="145">
        <f t="shared" si="30"/>
        <v>3.3564814814814816E-3</v>
      </c>
      <c r="T94" s="128" t="str">
        <f t="shared" si="49"/>
        <v>Minime G-35-7</v>
      </c>
      <c r="U94" s="100">
        <f t="shared" si="50"/>
        <v>0</v>
      </c>
    </row>
    <row r="95" spans="1:21" x14ac:dyDescent="0.25">
      <c r="A95" s="125">
        <v>225</v>
      </c>
      <c r="B95" s="97" t="str">
        <f t="shared" si="41"/>
        <v>GREARD</v>
      </c>
      <c r="C95" s="97" t="str">
        <f t="shared" si="42"/>
        <v>Clément</v>
      </c>
      <c r="D95" s="98">
        <f t="shared" si="43"/>
        <v>0</v>
      </c>
      <c r="E95" s="97" t="str">
        <f t="shared" si="44"/>
        <v>Minime G</v>
      </c>
      <c r="F95" s="97">
        <f t="shared" si="45"/>
        <v>0</v>
      </c>
      <c r="G95" s="97" t="str">
        <f t="shared" si="46"/>
        <v>POMMIERS VTT</v>
      </c>
      <c r="H95" s="99">
        <v>31</v>
      </c>
      <c r="I95" s="99">
        <v>1</v>
      </c>
      <c r="J95" s="127">
        <v>8.1018518518518516E-4</v>
      </c>
      <c r="K95" s="99">
        <v>16</v>
      </c>
      <c r="L95" s="99">
        <v>1</v>
      </c>
      <c r="M95" s="127">
        <v>8.6805555555555551E-4</v>
      </c>
      <c r="N95" s="99">
        <v>16</v>
      </c>
      <c r="O95" s="99">
        <v>5</v>
      </c>
      <c r="P95" s="127">
        <v>8.4490740740740739E-4</v>
      </c>
      <c r="Q95" s="100">
        <f t="shared" si="47"/>
        <v>63</v>
      </c>
      <c r="R95" s="100">
        <f t="shared" si="48"/>
        <v>7</v>
      </c>
      <c r="S95" s="145">
        <f t="shared" si="30"/>
        <v>2.5231481481481481E-3</v>
      </c>
      <c r="T95" s="128" t="str">
        <f t="shared" si="49"/>
        <v>Minime G-63-7</v>
      </c>
      <c r="U95" s="100">
        <f t="shared" si="50"/>
        <v>0</v>
      </c>
    </row>
    <row r="96" spans="1:21" x14ac:dyDescent="0.25">
      <c r="A96" s="125">
        <v>228</v>
      </c>
      <c r="B96" s="97" t="str">
        <f t="shared" si="41"/>
        <v>TABARANT</v>
      </c>
      <c r="C96" s="97" t="str">
        <f t="shared" si="42"/>
        <v>Johan</v>
      </c>
      <c r="D96" s="98">
        <f t="shared" si="43"/>
        <v>0</v>
      </c>
      <c r="E96" s="97" t="str">
        <f t="shared" si="44"/>
        <v>Minime G</v>
      </c>
      <c r="F96" s="97">
        <f t="shared" si="45"/>
        <v>0</v>
      </c>
      <c r="G96" s="97" t="str">
        <f t="shared" si="46"/>
        <v>POMMIERS VTT</v>
      </c>
      <c r="H96" s="99">
        <v>11</v>
      </c>
      <c r="I96" s="99">
        <v>2</v>
      </c>
      <c r="J96" s="127">
        <v>1.0300925925925926E-3</v>
      </c>
      <c r="K96" s="99">
        <v>21</v>
      </c>
      <c r="L96" s="99">
        <v>0</v>
      </c>
      <c r="M96" s="127">
        <v>1.0879629629629629E-3</v>
      </c>
      <c r="N96" s="99">
        <v>11</v>
      </c>
      <c r="O96" s="99">
        <v>3</v>
      </c>
      <c r="P96" s="127">
        <v>1.1226851851851851E-3</v>
      </c>
      <c r="Q96" s="100">
        <f t="shared" si="47"/>
        <v>43</v>
      </c>
      <c r="R96" s="100">
        <f t="shared" si="48"/>
        <v>5</v>
      </c>
      <c r="S96" s="145">
        <f t="shared" si="30"/>
        <v>3.2407407407407402E-3</v>
      </c>
      <c r="T96" s="128" t="str">
        <f t="shared" si="49"/>
        <v>Minime G-43-5</v>
      </c>
      <c r="U96" s="100">
        <f t="shared" si="50"/>
        <v>0</v>
      </c>
    </row>
    <row r="97" spans="1:21" x14ac:dyDescent="0.25">
      <c r="A97" s="125">
        <v>222</v>
      </c>
      <c r="B97" s="97" t="str">
        <f t="shared" si="41"/>
        <v>FAYARD</v>
      </c>
      <c r="C97" s="97" t="str">
        <f t="shared" si="42"/>
        <v>Mahé</v>
      </c>
      <c r="D97" s="98">
        <f t="shared" si="43"/>
        <v>0</v>
      </c>
      <c r="E97" s="97" t="str">
        <f t="shared" si="44"/>
        <v>Minime G</v>
      </c>
      <c r="F97" s="97">
        <f t="shared" si="45"/>
        <v>0</v>
      </c>
      <c r="G97" s="97" t="str">
        <f t="shared" si="46"/>
        <v>POMMIERS VTT</v>
      </c>
      <c r="H97" s="99">
        <v>31</v>
      </c>
      <c r="I97" s="99">
        <v>0</v>
      </c>
      <c r="J97" s="127">
        <v>7.407407407407407E-4</v>
      </c>
      <c r="K97" s="99">
        <v>21</v>
      </c>
      <c r="L97" s="99">
        <v>0</v>
      </c>
      <c r="M97" s="127">
        <v>8.564814814814815E-4</v>
      </c>
      <c r="N97" s="99">
        <v>21</v>
      </c>
      <c r="O97" s="99">
        <v>2</v>
      </c>
      <c r="P97" s="127">
        <v>1.261574074074074E-3</v>
      </c>
      <c r="Q97" s="100">
        <f t="shared" si="47"/>
        <v>73</v>
      </c>
      <c r="R97" s="100">
        <f t="shared" si="48"/>
        <v>2</v>
      </c>
      <c r="S97" s="145">
        <f t="shared" si="30"/>
        <v>2.8587962962962959E-3</v>
      </c>
      <c r="T97" s="128" t="str">
        <f t="shared" si="49"/>
        <v>Minime G-73-2</v>
      </c>
      <c r="U97" s="100">
        <f t="shared" si="50"/>
        <v>0</v>
      </c>
    </row>
    <row r="98" spans="1:21" x14ac:dyDescent="0.25">
      <c r="A98" s="125">
        <v>234</v>
      </c>
      <c r="B98" s="97" t="str">
        <f t="shared" si="41"/>
        <v>CHAFFAUD</v>
      </c>
      <c r="C98" s="97" t="str">
        <f t="shared" si="42"/>
        <v>Noé</v>
      </c>
      <c r="D98" s="98">
        <f t="shared" si="43"/>
        <v>0</v>
      </c>
      <c r="E98" s="97" t="str">
        <f t="shared" si="44"/>
        <v>Minime G</v>
      </c>
      <c r="F98" s="97">
        <f t="shared" si="45"/>
        <v>0</v>
      </c>
      <c r="G98" s="97" t="str">
        <f t="shared" si="46"/>
        <v>E.C. BOURG EN BRESSE</v>
      </c>
      <c r="H98" s="99">
        <v>26</v>
      </c>
      <c r="I98" s="99">
        <v>3</v>
      </c>
      <c r="J98" s="127">
        <v>1.0763888888888889E-3</v>
      </c>
      <c r="K98" s="99">
        <v>16</v>
      </c>
      <c r="L98" s="99">
        <v>1</v>
      </c>
      <c r="M98" s="127">
        <v>9.1435185185185185E-4</v>
      </c>
      <c r="N98" s="99">
        <v>16</v>
      </c>
      <c r="O98" s="99">
        <v>2</v>
      </c>
      <c r="P98" s="127">
        <v>1.0300925925925926E-3</v>
      </c>
      <c r="Q98" s="100">
        <f t="shared" si="47"/>
        <v>58</v>
      </c>
      <c r="R98" s="100">
        <f t="shared" si="48"/>
        <v>6</v>
      </c>
      <c r="S98" s="145">
        <f t="shared" si="30"/>
        <v>3.0208333333333337E-3</v>
      </c>
      <c r="T98" s="128" t="str">
        <f t="shared" si="49"/>
        <v>Minime G-58-6</v>
      </c>
      <c r="U98" s="100">
        <f t="shared" si="50"/>
        <v>0</v>
      </c>
    </row>
    <row r="99" spans="1:21" x14ac:dyDescent="0.25">
      <c r="A99" s="125">
        <v>202</v>
      </c>
      <c r="B99" s="97" t="str">
        <f t="shared" si="41"/>
        <v>COLLADO</v>
      </c>
      <c r="C99" s="97" t="str">
        <f t="shared" si="42"/>
        <v>Gabriel</v>
      </c>
      <c r="D99" s="98">
        <f t="shared" si="43"/>
        <v>0</v>
      </c>
      <c r="E99" s="97" t="str">
        <f t="shared" si="44"/>
        <v>Minime G</v>
      </c>
      <c r="F99" s="97">
        <f t="shared" si="45"/>
        <v>0</v>
      </c>
      <c r="G99" s="97" t="str">
        <f t="shared" si="46"/>
        <v>VELO CLUB D'AMBERIEU</v>
      </c>
      <c r="H99" s="99">
        <v>6</v>
      </c>
      <c r="I99" s="99">
        <v>1</v>
      </c>
      <c r="J99" s="127">
        <v>5.6712962962962967E-4</v>
      </c>
      <c r="K99" s="99">
        <v>3</v>
      </c>
      <c r="L99" s="99">
        <v>5</v>
      </c>
      <c r="M99" s="127">
        <v>9.1435185185185185E-4</v>
      </c>
      <c r="N99" s="99">
        <v>0</v>
      </c>
      <c r="O99" s="99">
        <v>5</v>
      </c>
      <c r="P99" s="127">
        <v>8.2175925925925927E-4</v>
      </c>
      <c r="Q99" s="100">
        <f t="shared" si="47"/>
        <v>9</v>
      </c>
      <c r="R99" s="100">
        <f t="shared" si="48"/>
        <v>11</v>
      </c>
      <c r="S99" s="145">
        <f t="shared" si="30"/>
        <v>2.3032407407407411E-3</v>
      </c>
      <c r="T99" s="128" t="str">
        <f t="shared" si="49"/>
        <v>Minime G-9-11</v>
      </c>
      <c r="U99" s="100">
        <f t="shared" si="50"/>
        <v>0</v>
      </c>
    </row>
    <row r="100" spans="1:21" x14ac:dyDescent="0.25">
      <c r="A100" s="125">
        <v>206</v>
      </c>
      <c r="B100" s="97" t="str">
        <f t="shared" si="41"/>
        <v>FOUCAN</v>
      </c>
      <c r="C100" s="97" t="str">
        <f t="shared" si="42"/>
        <v>Louen</v>
      </c>
      <c r="D100" s="98">
        <f t="shared" si="43"/>
        <v>0</v>
      </c>
      <c r="E100" s="97" t="str">
        <f t="shared" si="44"/>
        <v>Minime G</v>
      </c>
      <c r="F100" s="97">
        <f t="shared" si="45"/>
        <v>0</v>
      </c>
      <c r="G100" s="97" t="str">
        <f t="shared" si="46"/>
        <v>VELO CLUB D'AMBERIEU</v>
      </c>
      <c r="H100" s="99">
        <v>16</v>
      </c>
      <c r="I100" s="99">
        <v>1</v>
      </c>
      <c r="J100" s="127">
        <v>8.9120370370370373E-4</v>
      </c>
      <c r="K100" s="99">
        <v>21</v>
      </c>
      <c r="L100" s="99">
        <v>0</v>
      </c>
      <c r="M100" s="127">
        <v>8.564814814814815E-4</v>
      </c>
      <c r="N100" s="99">
        <v>8</v>
      </c>
      <c r="O100" s="99">
        <v>5</v>
      </c>
      <c r="P100" s="127">
        <v>1.1458333333333333E-3</v>
      </c>
      <c r="Q100" s="100">
        <f t="shared" si="47"/>
        <v>45</v>
      </c>
      <c r="R100" s="100">
        <f t="shared" si="48"/>
        <v>6</v>
      </c>
      <c r="S100" s="145">
        <f t="shared" si="30"/>
        <v>2.8935185185185184E-3</v>
      </c>
      <c r="T100" s="128" t="str">
        <f t="shared" si="49"/>
        <v>Minime G-45-6</v>
      </c>
      <c r="U100" s="100">
        <f t="shared" si="50"/>
        <v>0</v>
      </c>
    </row>
    <row r="101" spans="1:21" x14ac:dyDescent="0.25">
      <c r="A101" s="125">
        <v>238</v>
      </c>
      <c r="B101" s="97" t="str">
        <f t="shared" si="41"/>
        <v>MARTINEZ</v>
      </c>
      <c r="C101" s="97" t="str">
        <f t="shared" si="42"/>
        <v>Enzo</v>
      </c>
      <c r="D101" s="98">
        <f t="shared" si="43"/>
        <v>0</v>
      </c>
      <c r="E101" s="97" t="str">
        <f t="shared" si="44"/>
        <v>Minime G</v>
      </c>
      <c r="F101" s="97">
        <f t="shared" si="45"/>
        <v>0</v>
      </c>
      <c r="G101" s="97" t="str">
        <f t="shared" si="46"/>
        <v>VERCORS V.T.T.</v>
      </c>
      <c r="H101" s="99">
        <v>11</v>
      </c>
      <c r="I101" s="99">
        <v>5</v>
      </c>
      <c r="J101" s="127">
        <v>9.0277777777777774E-4</v>
      </c>
      <c r="K101" s="99">
        <v>11</v>
      </c>
      <c r="L101" s="99">
        <v>2</v>
      </c>
      <c r="M101" s="127">
        <v>6.8287037037037036E-4</v>
      </c>
      <c r="N101" s="99">
        <v>8</v>
      </c>
      <c r="O101" s="99">
        <v>2</v>
      </c>
      <c r="P101" s="127">
        <v>1.3773148148148147E-3</v>
      </c>
      <c r="Q101" s="100">
        <f t="shared" si="47"/>
        <v>30</v>
      </c>
      <c r="R101" s="100">
        <f t="shared" si="48"/>
        <v>9</v>
      </c>
      <c r="S101" s="145">
        <f t="shared" si="30"/>
        <v>2.9629629629629628E-3</v>
      </c>
      <c r="T101" s="128" t="str">
        <f t="shared" si="49"/>
        <v>Minime G-30-9</v>
      </c>
      <c r="U101" s="100">
        <f t="shared" si="50"/>
        <v>0</v>
      </c>
    </row>
    <row r="102" spans="1:21" x14ac:dyDescent="0.25">
      <c r="A102" s="124">
        <v>218</v>
      </c>
      <c r="B102" s="97" t="str">
        <f t="shared" si="41"/>
        <v>TROGNON</v>
      </c>
      <c r="C102" s="97" t="str">
        <f t="shared" si="42"/>
        <v>Samuel</v>
      </c>
      <c r="D102" s="98">
        <f t="shared" si="43"/>
        <v>0</v>
      </c>
      <c r="E102" s="97" t="str">
        <f t="shared" si="44"/>
        <v>Minime G</v>
      </c>
      <c r="F102" s="97">
        <f t="shared" si="45"/>
        <v>0</v>
      </c>
      <c r="G102" s="97" t="str">
        <f t="shared" si="46"/>
        <v>VELO CLUB D'AMBERIEU</v>
      </c>
      <c r="H102" s="99">
        <v>21</v>
      </c>
      <c r="I102" s="99">
        <v>1</v>
      </c>
      <c r="J102" s="127">
        <v>6.5972222222222224E-4</v>
      </c>
      <c r="K102" s="99">
        <v>16</v>
      </c>
      <c r="L102" s="99">
        <v>1</v>
      </c>
      <c r="M102" s="127">
        <v>8.1018518518518516E-4</v>
      </c>
      <c r="N102" s="99">
        <v>16</v>
      </c>
      <c r="O102" s="99">
        <v>4</v>
      </c>
      <c r="P102" s="127">
        <v>8.7962962962962962E-4</v>
      </c>
      <c r="Q102" s="100">
        <f t="shared" si="47"/>
        <v>53</v>
      </c>
      <c r="R102" s="100">
        <f t="shared" si="48"/>
        <v>6</v>
      </c>
      <c r="S102" s="145">
        <f t="shared" si="30"/>
        <v>2.3495370370370371E-3</v>
      </c>
      <c r="T102" s="128" t="str">
        <f t="shared" si="49"/>
        <v>Minime G-53-6</v>
      </c>
      <c r="U102" s="100">
        <f t="shared" si="50"/>
        <v>0</v>
      </c>
    </row>
    <row r="103" spans="1:21" x14ac:dyDescent="0.25">
      <c r="A103" s="125">
        <v>207</v>
      </c>
      <c r="B103" s="97" t="str">
        <f t="shared" si="41"/>
        <v>GAUME POTAU</v>
      </c>
      <c r="C103" s="97" t="str">
        <f t="shared" si="42"/>
        <v>Arthur</v>
      </c>
      <c r="D103" s="98">
        <f t="shared" si="43"/>
        <v>0</v>
      </c>
      <c r="E103" s="97" t="str">
        <f t="shared" si="44"/>
        <v>Minime G</v>
      </c>
      <c r="F103" s="97">
        <f t="shared" si="45"/>
        <v>0</v>
      </c>
      <c r="G103" s="97" t="str">
        <f t="shared" si="46"/>
        <v>V.C. BRIGNAIS</v>
      </c>
      <c r="H103" s="99">
        <v>16</v>
      </c>
      <c r="I103" s="99">
        <v>3</v>
      </c>
      <c r="J103" s="127">
        <v>1.1574074074074073E-3</v>
      </c>
      <c r="K103" s="99">
        <v>16</v>
      </c>
      <c r="L103" s="99">
        <v>1</v>
      </c>
      <c r="M103" s="127">
        <v>1.0879629629629629E-3</v>
      </c>
      <c r="N103" s="99">
        <v>5</v>
      </c>
      <c r="O103" s="99">
        <v>5</v>
      </c>
      <c r="P103" s="127">
        <v>7.407407407407407E-4</v>
      </c>
      <c r="Q103" s="100">
        <f t="shared" si="47"/>
        <v>37</v>
      </c>
      <c r="R103" s="100">
        <f t="shared" si="48"/>
        <v>9</v>
      </c>
      <c r="S103" s="145">
        <f t="shared" si="30"/>
        <v>2.9861111111111108E-3</v>
      </c>
      <c r="T103" s="128" t="str">
        <f t="shared" si="49"/>
        <v>Minime G-37-9</v>
      </c>
      <c r="U103" s="100">
        <f t="shared" si="50"/>
        <v>0</v>
      </c>
    </row>
    <row r="104" spans="1:21" x14ac:dyDescent="0.25">
      <c r="A104" s="125"/>
      <c r="B104" s="97" t="str">
        <f t="shared" si="41"/>
        <v/>
      </c>
      <c r="C104" s="97" t="str">
        <f t="shared" si="42"/>
        <v/>
      </c>
      <c r="D104" s="98" t="str">
        <f t="shared" si="43"/>
        <v/>
      </c>
      <c r="E104" s="97" t="str">
        <f t="shared" si="44"/>
        <v/>
      </c>
      <c r="F104" s="97" t="str">
        <f t="shared" si="45"/>
        <v/>
      </c>
      <c r="G104" s="97" t="str">
        <f t="shared" si="46"/>
        <v/>
      </c>
      <c r="H104" s="99"/>
      <c r="I104" s="99"/>
      <c r="J104" s="127"/>
      <c r="K104" s="99"/>
      <c r="L104" s="99"/>
      <c r="M104" s="127"/>
      <c r="N104" s="99"/>
      <c r="O104" s="99"/>
      <c r="P104" s="127"/>
      <c r="Q104" s="100">
        <f t="shared" si="47"/>
        <v>0</v>
      </c>
      <c r="R104" s="100">
        <f t="shared" si="48"/>
        <v>0</v>
      </c>
      <c r="S104" s="145">
        <f t="shared" si="30"/>
        <v>0</v>
      </c>
      <c r="T104" s="128" t="str">
        <f t="shared" si="49"/>
        <v/>
      </c>
      <c r="U104" s="100">
        <f t="shared" si="50"/>
        <v>0</v>
      </c>
    </row>
    <row r="105" spans="1:21" x14ac:dyDescent="0.25">
      <c r="A105" s="125"/>
      <c r="B105" s="97" t="str">
        <f t="shared" si="41"/>
        <v/>
      </c>
      <c r="C105" s="97" t="str">
        <f t="shared" si="42"/>
        <v/>
      </c>
      <c r="D105" s="98" t="str">
        <f t="shared" si="43"/>
        <v/>
      </c>
      <c r="E105" s="97" t="str">
        <f t="shared" si="44"/>
        <v/>
      </c>
      <c r="F105" s="97" t="str">
        <f t="shared" si="45"/>
        <v/>
      </c>
      <c r="G105" s="97" t="str">
        <f t="shared" si="46"/>
        <v/>
      </c>
      <c r="H105" s="99"/>
      <c r="I105" s="99"/>
      <c r="J105" s="127"/>
      <c r="K105" s="99"/>
      <c r="L105" s="99"/>
      <c r="M105" s="127"/>
      <c r="N105" s="99"/>
      <c r="O105" s="99"/>
      <c r="P105" s="127"/>
      <c r="Q105" s="100">
        <f t="shared" si="47"/>
        <v>0</v>
      </c>
      <c r="R105" s="100">
        <f t="shared" si="48"/>
        <v>0</v>
      </c>
      <c r="S105" s="145">
        <f t="shared" si="30"/>
        <v>0</v>
      </c>
      <c r="T105" s="128" t="str">
        <f t="shared" si="49"/>
        <v/>
      </c>
      <c r="U105" s="100">
        <f t="shared" si="50"/>
        <v>0</v>
      </c>
    </row>
    <row r="106" spans="1:21" x14ac:dyDescent="0.25">
      <c r="A106" s="125"/>
      <c r="B106" s="97" t="str">
        <f t="shared" si="41"/>
        <v/>
      </c>
      <c r="C106" s="97" t="str">
        <f t="shared" si="42"/>
        <v/>
      </c>
      <c r="D106" s="98" t="str">
        <f t="shared" si="43"/>
        <v/>
      </c>
      <c r="E106" s="97" t="str">
        <f t="shared" si="44"/>
        <v/>
      </c>
      <c r="F106" s="97" t="str">
        <f t="shared" si="45"/>
        <v/>
      </c>
      <c r="G106" s="97" t="str">
        <f t="shared" si="46"/>
        <v/>
      </c>
      <c r="H106" s="99"/>
      <c r="I106" s="99"/>
      <c r="J106" s="127"/>
      <c r="K106" s="99"/>
      <c r="L106" s="99"/>
      <c r="M106" s="127"/>
      <c r="N106" s="99"/>
      <c r="O106" s="99"/>
      <c r="P106" s="127"/>
      <c r="Q106" s="100">
        <f t="shared" si="47"/>
        <v>0</v>
      </c>
      <c r="R106" s="100">
        <f t="shared" si="48"/>
        <v>0</v>
      </c>
      <c r="S106" s="145">
        <f t="shared" si="30"/>
        <v>0</v>
      </c>
      <c r="T106" s="128" t="str">
        <f t="shared" si="49"/>
        <v/>
      </c>
      <c r="U106" s="100">
        <f t="shared" si="50"/>
        <v>0</v>
      </c>
    </row>
    <row r="107" spans="1:21" x14ac:dyDescent="0.25">
      <c r="A107" s="125"/>
      <c r="B107" s="97" t="str">
        <f t="shared" si="41"/>
        <v/>
      </c>
      <c r="C107" s="97" t="str">
        <f t="shared" si="42"/>
        <v/>
      </c>
      <c r="D107" s="98" t="str">
        <f t="shared" si="43"/>
        <v/>
      </c>
      <c r="E107" s="97" t="str">
        <f t="shared" si="44"/>
        <v/>
      </c>
      <c r="F107" s="97" t="str">
        <f t="shared" si="45"/>
        <v/>
      </c>
      <c r="G107" s="97" t="str">
        <f t="shared" si="46"/>
        <v/>
      </c>
      <c r="H107" s="99"/>
      <c r="I107" s="99"/>
      <c r="J107" s="127"/>
      <c r="K107" s="99"/>
      <c r="L107" s="99"/>
      <c r="M107" s="127"/>
      <c r="N107" s="99"/>
      <c r="O107" s="99"/>
      <c r="P107" s="127"/>
      <c r="Q107" s="100">
        <f t="shared" si="47"/>
        <v>0</v>
      </c>
      <c r="R107" s="100">
        <f t="shared" si="48"/>
        <v>0</v>
      </c>
      <c r="S107" s="145">
        <f t="shared" si="30"/>
        <v>0</v>
      </c>
      <c r="T107" s="128" t="str">
        <f t="shared" si="49"/>
        <v/>
      </c>
      <c r="U107" s="100">
        <f t="shared" si="50"/>
        <v>0</v>
      </c>
    </row>
    <row r="108" spans="1:21" x14ac:dyDescent="0.25">
      <c r="A108" s="125"/>
      <c r="B108" s="97" t="str">
        <f t="shared" si="41"/>
        <v/>
      </c>
      <c r="C108" s="97" t="str">
        <f t="shared" si="42"/>
        <v/>
      </c>
      <c r="D108" s="98" t="str">
        <f t="shared" si="43"/>
        <v/>
      </c>
      <c r="E108" s="97" t="str">
        <f t="shared" si="44"/>
        <v/>
      </c>
      <c r="F108" s="97" t="str">
        <f t="shared" si="45"/>
        <v/>
      </c>
      <c r="G108" s="97" t="str">
        <f t="shared" si="46"/>
        <v/>
      </c>
      <c r="H108" s="99"/>
      <c r="I108" s="99"/>
      <c r="J108" s="127"/>
      <c r="K108" s="99"/>
      <c r="L108" s="99"/>
      <c r="M108" s="127"/>
      <c r="N108" s="99"/>
      <c r="O108" s="99"/>
      <c r="P108" s="127"/>
      <c r="Q108" s="100">
        <f t="shared" si="47"/>
        <v>0</v>
      </c>
      <c r="R108" s="100">
        <f t="shared" si="48"/>
        <v>0</v>
      </c>
      <c r="S108" s="145">
        <f t="shared" si="30"/>
        <v>0</v>
      </c>
      <c r="T108" s="128" t="str">
        <f t="shared" si="49"/>
        <v/>
      </c>
      <c r="U108" s="100">
        <f t="shared" si="50"/>
        <v>0</v>
      </c>
    </row>
    <row r="109" spans="1:21" x14ac:dyDescent="0.25">
      <c r="A109" s="125"/>
      <c r="B109" s="97" t="str">
        <f t="shared" si="41"/>
        <v/>
      </c>
      <c r="C109" s="97" t="str">
        <f t="shared" si="42"/>
        <v/>
      </c>
      <c r="D109" s="98" t="str">
        <f t="shared" si="43"/>
        <v/>
      </c>
      <c r="E109" s="97" t="str">
        <f t="shared" si="44"/>
        <v/>
      </c>
      <c r="F109" s="97" t="str">
        <f t="shared" si="45"/>
        <v/>
      </c>
      <c r="G109" s="97" t="str">
        <f t="shared" si="46"/>
        <v/>
      </c>
      <c r="H109" s="99"/>
      <c r="I109" s="99"/>
      <c r="J109" s="127"/>
      <c r="K109" s="99"/>
      <c r="L109" s="99"/>
      <c r="M109" s="127"/>
      <c r="N109" s="99"/>
      <c r="O109" s="99"/>
      <c r="P109" s="127"/>
      <c r="Q109" s="100">
        <f t="shared" si="47"/>
        <v>0</v>
      </c>
      <c r="R109" s="100">
        <f t="shared" si="48"/>
        <v>0</v>
      </c>
      <c r="S109" s="145">
        <f t="shared" si="30"/>
        <v>0</v>
      </c>
      <c r="T109" s="128" t="str">
        <f t="shared" si="49"/>
        <v/>
      </c>
      <c r="U109" s="100">
        <f t="shared" si="50"/>
        <v>0</v>
      </c>
    </row>
    <row r="110" spans="1:21" x14ac:dyDescent="0.25">
      <c r="A110" s="125"/>
      <c r="B110" s="97" t="str">
        <f t="shared" si="41"/>
        <v/>
      </c>
      <c r="C110" s="97" t="str">
        <f t="shared" si="42"/>
        <v/>
      </c>
      <c r="D110" s="98" t="str">
        <f t="shared" si="43"/>
        <v/>
      </c>
      <c r="E110" s="97" t="str">
        <f t="shared" si="44"/>
        <v/>
      </c>
      <c r="F110" s="97" t="str">
        <f t="shared" si="45"/>
        <v/>
      </c>
      <c r="G110" s="97" t="str">
        <f t="shared" si="46"/>
        <v/>
      </c>
      <c r="H110" s="99"/>
      <c r="I110" s="99"/>
      <c r="J110" s="127"/>
      <c r="K110" s="99"/>
      <c r="L110" s="99"/>
      <c r="M110" s="127"/>
      <c r="N110" s="99"/>
      <c r="O110" s="99"/>
      <c r="P110" s="127"/>
      <c r="Q110" s="100">
        <f t="shared" si="47"/>
        <v>0</v>
      </c>
      <c r="R110" s="100">
        <f t="shared" si="48"/>
        <v>0</v>
      </c>
      <c r="S110" s="145">
        <f t="shared" si="30"/>
        <v>0</v>
      </c>
      <c r="T110" s="128" t="str">
        <f t="shared" si="49"/>
        <v/>
      </c>
      <c r="U110" s="100">
        <f t="shared" si="50"/>
        <v>0</v>
      </c>
    </row>
    <row r="111" spans="1:21" x14ac:dyDescent="0.25">
      <c r="A111" s="125"/>
      <c r="B111" s="97" t="str">
        <f t="shared" si="41"/>
        <v/>
      </c>
      <c r="C111" s="97" t="str">
        <f t="shared" si="42"/>
        <v/>
      </c>
      <c r="D111" s="98" t="str">
        <f t="shared" si="43"/>
        <v/>
      </c>
      <c r="E111" s="97" t="str">
        <f t="shared" si="44"/>
        <v/>
      </c>
      <c r="F111" s="97" t="str">
        <f t="shared" si="45"/>
        <v/>
      </c>
      <c r="G111" s="97" t="str">
        <f t="shared" si="46"/>
        <v/>
      </c>
      <c r="H111" s="99"/>
      <c r="I111" s="99"/>
      <c r="J111" s="127"/>
      <c r="K111" s="99"/>
      <c r="L111" s="99"/>
      <c r="M111" s="127"/>
      <c r="N111" s="99"/>
      <c r="O111" s="99"/>
      <c r="P111" s="127"/>
      <c r="Q111" s="100">
        <f t="shared" si="47"/>
        <v>0</v>
      </c>
      <c r="R111" s="100">
        <f t="shared" si="48"/>
        <v>0</v>
      </c>
      <c r="S111" s="145">
        <f t="shared" si="30"/>
        <v>0</v>
      </c>
      <c r="T111" s="128" t="str">
        <f t="shared" si="49"/>
        <v/>
      </c>
      <c r="U111" s="100">
        <f t="shared" si="50"/>
        <v>0</v>
      </c>
    </row>
    <row r="112" spans="1:21" x14ac:dyDescent="0.25">
      <c r="A112" s="125"/>
      <c r="B112" s="97" t="str">
        <f t="shared" si="41"/>
        <v/>
      </c>
      <c r="C112" s="97" t="str">
        <f t="shared" si="42"/>
        <v/>
      </c>
      <c r="D112" s="98" t="str">
        <f t="shared" si="43"/>
        <v/>
      </c>
      <c r="E112" s="97" t="str">
        <f t="shared" si="44"/>
        <v/>
      </c>
      <c r="F112" s="97" t="str">
        <f t="shared" si="45"/>
        <v/>
      </c>
      <c r="G112" s="97" t="str">
        <f t="shared" si="46"/>
        <v/>
      </c>
      <c r="H112" s="99"/>
      <c r="I112" s="99"/>
      <c r="J112" s="127"/>
      <c r="K112" s="99"/>
      <c r="L112" s="99"/>
      <c r="M112" s="127"/>
      <c r="N112" s="99"/>
      <c r="O112" s="99"/>
      <c r="P112" s="127"/>
      <c r="Q112" s="100">
        <f t="shared" si="47"/>
        <v>0</v>
      </c>
      <c r="R112" s="100">
        <f t="shared" si="48"/>
        <v>0</v>
      </c>
      <c r="S112" s="145">
        <f t="shared" si="30"/>
        <v>0</v>
      </c>
      <c r="T112" s="128" t="str">
        <f t="shared" si="49"/>
        <v/>
      </c>
      <c r="U112" s="100">
        <f t="shared" si="50"/>
        <v>0</v>
      </c>
    </row>
    <row r="113" spans="1:21" x14ac:dyDescent="0.25">
      <c r="A113" s="125"/>
      <c r="B113" s="97" t="str">
        <f t="shared" si="41"/>
        <v/>
      </c>
      <c r="C113" s="97" t="str">
        <f t="shared" si="42"/>
        <v/>
      </c>
      <c r="D113" s="98" t="str">
        <f t="shared" si="43"/>
        <v/>
      </c>
      <c r="E113" s="97" t="str">
        <f t="shared" si="44"/>
        <v/>
      </c>
      <c r="F113" s="97" t="str">
        <f t="shared" si="45"/>
        <v/>
      </c>
      <c r="G113" s="97" t="str">
        <f t="shared" si="46"/>
        <v/>
      </c>
      <c r="H113" s="99"/>
      <c r="I113" s="99"/>
      <c r="J113" s="127"/>
      <c r="K113" s="99"/>
      <c r="L113" s="99"/>
      <c r="M113" s="127"/>
      <c r="N113" s="99"/>
      <c r="O113" s="99"/>
      <c r="P113" s="127"/>
      <c r="Q113" s="100">
        <f t="shared" si="47"/>
        <v>0</v>
      </c>
      <c r="R113" s="100">
        <f t="shared" si="48"/>
        <v>0</v>
      </c>
      <c r="S113" s="145">
        <f t="shared" si="30"/>
        <v>0</v>
      </c>
      <c r="T113" s="128" t="str">
        <f t="shared" si="49"/>
        <v/>
      </c>
      <c r="U113" s="100">
        <f t="shared" si="50"/>
        <v>0</v>
      </c>
    </row>
    <row r="114" spans="1:21" x14ac:dyDescent="0.25">
      <c r="A114" s="125"/>
      <c r="B114" s="97" t="str">
        <f t="shared" si="41"/>
        <v/>
      </c>
      <c r="C114" s="97" t="str">
        <f t="shared" si="42"/>
        <v/>
      </c>
      <c r="D114" s="98" t="str">
        <f t="shared" si="43"/>
        <v/>
      </c>
      <c r="E114" s="97" t="str">
        <f t="shared" si="44"/>
        <v/>
      </c>
      <c r="F114" s="97" t="str">
        <f t="shared" si="45"/>
        <v/>
      </c>
      <c r="G114" s="97" t="str">
        <f t="shared" si="46"/>
        <v/>
      </c>
      <c r="H114" s="99"/>
      <c r="I114" s="99"/>
      <c r="J114" s="127"/>
      <c r="K114" s="99"/>
      <c r="L114" s="99"/>
      <c r="M114" s="127"/>
      <c r="N114" s="99"/>
      <c r="O114" s="99"/>
      <c r="P114" s="127"/>
      <c r="Q114" s="100">
        <f t="shared" si="47"/>
        <v>0</v>
      </c>
      <c r="R114" s="100">
        <f t="shared" si="48"/>
        <v>0</v>
      </c>
      <c r="S114" s="145">
        <f t="shared" si="30"/>
        <v>0</v>
      </c>
      <c r="T114" s="128" t="str">
        <f t="shared" si="49"/>
        <v/>
      </c>
      <c r="U114" s="100">
        <f t="shared" si="50"/>
        <v>0</v>
      </c>
    </row>
    <row r="115" spans="1:21" x14ac:dyDescent="0.25">
      <c r="A115" s="125"/>
      <c r="B115" s="97" t="str">
        <f t="shared" si="41"/>
        <v/>
      </c>
      <c r="C115" s="97" t="str">
        <f t="shared" si="42"/>
        <v/>
      </c>
      <c r="D115" s="98" t="str">
        <f t="shared" si="43"/>
        <v/>
      </c>
      <c r="E115" s="97" t="str">
        <f t="shared" si="44"/>
        <v/>
      </c>
      <c r="F115" s="97" t="str">
        <f t="shared" si="45"/>
        <v/>
      </c>
      <c r="G115" s="97" t="str">
        <f t="shared" si="46"/>
        <v/>
      </c>
      <c r="H115" s="99"/>
      <c r="I115" s="99"/>
      <c r="J115" s="127"/>
      <c r="K115" s="99"/>
      <c r="L115" s="99"/>
      <c r="M115" s="127"/>
      <c r="N115" s="99"/>
      <c r="O115" s="99"/>
      <c r="P115" s="127"/>
      <c r="Q115" s="100">
        <f t="shared" si="47"/>
        <v>0</v>
      </c>
      <c r="R115" s="100">
        <f t="shared" si="48"/>
        <v>0</v>
      </c>
      <c r="S115" s="145">
        <f t="shared" si="30"/>
        <v>0</v>
      </c>
      <c r="T115" s="128" t="str">
        <f t="shared" si="49"/>
        <v/>
      </c>
      <c r="U115" s="100">
        <f t="shared" si="50"/>
        <v>0</v>
      </c>
    </row>
    <row r="116" spans="1:21" x14ac:dyDescent="0.25">
      <c r="A116" s="125"/>
      <c r="B116" s="97" t="str">
        <f t="shared" si="41"/>
        <v/>
      </c>
      <c r="C116" s="97" t="str">
        <f t="shared" si="42"/>
        <v/>
      </c>
      <c r="D116" s="98" t="str">
        <f t="shared" si="43"/>
        <v/>
      </c>
      <c r="E116" s="97" t="str">
        <f t="shared" si="44"/>
        <v/>
      </c>
      <c r="F116" s="97" t="str">
        <f t="shared" si="45"/>
        <v/>
      </c>
      <c r="G116" s="97" t="str">
        <f t="shared" si="46"/>
        <v/>
      </c>
      <c r="H116" s="99"/>
      <c r="I116" s="99"/>
      <c r="J116" s="127"/>
      <c r="K116" s="99"/>
      <c r="L116" s="99"/>
      <c r="M116" s="127"/>
      <c r="N116" s="99"/>
      <c r="O116" s="99"/>
      <c r="P116" s="127"/>
      <c r="Q116" s="100">
        <f t="shared" si="47"/>
        <v>0</v>
      </c>
      <c r="R116" s="100">
        <f t="shared" si="48"/>
        <v>0</v>
      </c>
      <c r="S116" s="145">
        <f t="shared" si="30"/>
        <v>0</v>
      </c>
      <c r="T116" s="128" t="str">
        <f t="shared" si="49"/>
        <v/>
      </c>
      <c r="U116" s="100">
        <f t="shared" si="50"/>
        <v>0</v>
      </c>
    </row>
    <row r="117" spans="1:21" x14ac:dyDescent="0.25">
      <c r="A117" s="125"/>
      <c r="B117" s="97" t="str">
        <f t="shared" si="41"/>
        <v/>
      </c>
      <c r="C117" s="97" t="str">
        <f t="shared" si="42"/>
        <v/>
      </c>
      <c r="D117" s="98" t="str">
        <f t="shared" si="43"/>
        <v/>
      </c>
      <c r="E117" s="97" t="str">
        <f t="shared" si="44"/>
        <v/>
      </c>
      <c r="F117" s="97" t="str">
        <f t="shared" si="45"/>
        <v/>
      </c>
      <c r="G117" s="97" t="str">
        <f t="shared" si="46"/>
        <v/>
      </c>
      <c r="H117" s="99"/>
      <c r="I117" s="99"/>
      <c r="J117" s="127"/>
      <c r="K117" s="99"/>
      <c r="L117" s="99"/>
      <c r="M117" s="127"/>
      <c r="N117" s="99"/>
      <c r="O117" s="99"/>
      <c r="P117" s="127"/>
      <c r="Q117" s="100">
        <f t="shared" si="47"/>
        <v>0</v>
      </c>
      <c r="R117" s="100">
        <f t="shared" si="48"/>
        <v>0</v>
      </c>
      <c r="S117" s="145">
        <f t="shared" si="30"/>
        <v>0</v>
      </c>
      <c r="T117" s="128" t="str">
        <f t="shared" si="49"/>
        <v/>
      </c>
      <c r="U117" s="100">
        <f t="shared" si="50"/>
        <v>0</v>
      </c>
    </row>
    <row r="118" spans="1:21" x14ac:dyDescent="0.25">
      <c r="A118" s="125"/>
      <c r="B118" s="97" t="str">
        <f t="shared" si="41"/>
        <v/>
      </c>
      <c r="C118" s="97" t="str">
        <f t="shared" si="42"/>
        <v/>
      </c>
      <c r="D118" s="98" t="str">
        <f t="shared" si="43"/>
        <v/>
      </c>
      <c r="E118" s="97" t="str">
        <f t="shared" si="44"/>
        <v/>
      </c>
      <c r="F118" s="97" t="str">
        <f t="shared" si="45"/>
        <v/>
      </c>
      <c r="G118" s="97" t="str">
        <f t="shared" si="46"/>
        <v/>
      </c>
      <c r="H118" s="99"/>
      <c r="I118" s="99"/>
      <c r="J118" s="127"/>
      <c r="K118" s="99"/>
      <c r="L118" s="99"/>
      <c r="M118" s="127"/>
      <c r="N118" s="99"/>
      <c r="O118" s="99"/>
      <c r="P118" s="127"/>
      <c r="Q118" s="100">
        <f t="shared" si="47"/>
        <v>0</v>
      </c>
      <c r="R118" s="100">
        <f t="shared" si="48"/>
        <v>0</v>
      </c>
      <c r="S118" s="145">
        <f t="shared" si="30"/>
        <v>0</v>
      </c>
      <c r="T118" s="128" t="str">
        <f t="shared" si="49"/>
        <v/>
      </c>
      <c r="U118" s="100">
        <f t="shared" si="50"/>
        <v>0</v>
      </c>
    </row>
    <row r="119" spans="1:21" x14ac:dyDescent="0.25">
      <c r="A119" s="125"/>
      <c r="B119" s="97" t="str">
        <f t="shared" si="41"/>
        <v/>
      </c>
      <c r="C119" s="97" t="str">
        <f t="shared" si="42"/>
        <v/>
      </c>
      <c r="D119" s="98" t="str">
        <f t="shared" si="43"/>
        <v/>
      </c>
      <c r="E119" s="97" t="str">
        <f t="shared" si="44"/>
        <v/>
      </c>
      <c r="F119" s="97" t="str">
        <f t="shared" si="45"/>
        <v/>
      </c>
      <c r="G119" s="97" t="str">
        <f t="shared" si="46"/>
        <v/>
      </c>
      <c r="H119" s="99"/>
      <c r="I119" s="99"/>
      <c r="J119" s="127"/>
      <c r="K119" s="99"/>
      <c r="L119" s="99"/>
      <c r="M119" s="127"/>
      <c r="N119" s="99"/>
      <c r="O119" s="99"/>
      <c r="P119" s="127"/>
      <c r="Q119" s="100">
        <f t="shared" si="47"/>
        <v>0</v>
      </c>
      <c r="R119" s="100">
        <f t="shared" si="48"/>
        <v>0</v>
      </c>
      <c r="S119" s="145">
        <f t="shared" si="30"/>
        <v>0</v>
      </c>
      <c r="T119" s="128" t="str">
        <f t="shared" si="49"/>
        <v/>
      </c>
      <c r="U119" s="100">
        <f t="shared" si="50"/>
        <v>0</v>
      </c>
    </row>
    <row r="120" spans="1:21" x14ac:dyDescent="0.25">
      <c r="A120" s="125"/>
      <c r="B120" s="97" t="str">
        <f t="shared" si="41"/>
        <v/>
      </c>
      <c r="C120" s="97" t="str">
        <f t="shared" si="42"/>
        <v/>
      </c>
      <c r="D120" s="98" t="str">
        <f t="shared" si="43"/>
        <v/>
      </c>
      <c r="E120" s="97" t="str">
        <f t="shared" si="44"/>
        <v/>
      </c>
      <c r="F120" s="97" t="str">
        <f t="shared" si="45"/>
        <v/>
      </c>
      <c r="G120" s="97" t="str">
        <f t="shared" si="46"/>
        <v/>
      </c>
      <c r="H120" s="99"/>
      <c r="I120" s="99"/>
      <c r="J120" s="127"/>
      <c r="K120" s="99"/>
      <c r="L120" s="99"/>
      <c r="M120" s="127"/>
      <c r="N120" s="99"/>
      <c r="O120" s="99"/>
      <c r="P120" s="127"/>
      <c r="Q120" s="100">
        <f t="shared" si="47"/>
        <v>0</v>
      </c>
      <c r="R120" s="100">
        <f t="shared" si="48"/>
        <v>0</v>
      </c>
      <c r="S120" s="145">
        <f t="shared" si="30"/>
        <v>0</v>
      </c>
      <c r="T120" s="128" t="str">
        <f t="shared" si="49"/>
        <v/>
      </c>
      <c r="U120" s="100">
        <f t="shared" si="50"/>
        <v>0</v>
      </c>
    </row>
    <row r="121" spans="1:21" x14ac:dyDescent="0.25">
      <c r="A121" s="125"/>
      <c r="B121" s="97" t="str">
        <f t="shared" si="41"/>
        <v/>
      </c>
      <c r="C121" s="97" t="str">
        <f t="shared" si="42"/>
        <v/>
      </c>
      <c r="D121" s="98" t="str">
        <f t="shared" si="43"/>
        <v/>
      </c>
      <c r="E121" s="97" t="str">
        <f t="shared" si="44"/>
        <v/>
      </c>
      <c r="F121" s="97" t="str">
        <f t="shared" si="45"/>
        <v/>
      </c>
      <c r="G121" s="97" t="str">
        <f t="shared" si="46"/>
        <v/>
      </c>
      <c r="H121" s="99"/>
      <c r="I121" s="99"/>
      <c r="J121" s="127"/>
      <c r="K121" s="99"/>
      <c r="L121" s="99"/>
      <c r="M121" s="127"/>
      <c r="N121" s="99"/>
      <c r="O121" s="99"/>
      <c r="P121" s="127"/>
      <c r="Q121" s="100">
        <f t="shared" si="47"/>
        <v>0</v>
      </c>
      <c r="R121" s="100">
        <f t="shared" si="48"/>
        <v>0</v>
      </c>
      <c r="S121" s="145">
        <f t="shared" si="30"/>
        <v>0</v>
      </c>
      <c r="T121" s="128" t="str">
        <f t="shared" si="49"/>
        <v/>
      </c>
      <c r="U121" s="100">
        <f t="shared" si="50"/>
        <v>0</v>
      </c>
    </row>
    <row r="122" spans="1:21" x14ac:dyDescent="0.25">
      <c r="A122" s="125"/>
      <c r="B122" s="97" t="str">
        <f t="shared" si="41"/>
        <v/>
      </c>
      <c r="C122" s="97" t="str">
        <f t="shared" si="42"/>
        <v/>
      </c>
      <c r="D122" s="98" t="str">
        <f t="shared" si="43"/>
        <v/>
      </c>
      <c r="E122" s="97" t="str">
        <f t="shared" si="44"/>
        <v/>
      </c>
      <c r="F122" s="97" t="str">
        <f t="shared" si="45"/>
        <v/>
      </c>
      <c r="G122" s="97" t="str">
        <f t="shared" si="46"/>
        <v/>
      </c>
      <c r="H122" s="99"/>
      <c r="I122" s="99"/>
      <c r="J122" s="127"/>
      <c r="K122" s="99"/>
      <c r="L122" s="99"/>
      <c r="M122" s="127"/>
      <c r="N122" s="99"/>
      <c r="O122" s="99"/>
      <c r="P122" s="127"/>
      <c r="Q122" s="100">
        <f t="shared" si="47"/>
        <v>0</v>
      </c>
      <c r="R122" s="100">
        <f t="shared" si="48"/>
        <v>0</v>
      </c>
      <c r="S122" s="145">
        <f t="shared" si="30"/>
        <v>0</v>
      </c>
      <c r="T122" s="128" t="str">
        <f t="shared" si="49"/>
        <v/>
      </c>
      <c r="U122" s="100">
        <f t="shared" si="50"/>
        <v>0</v>
      </c>
    </row>
    <row r="123" spans="1:21" x14ac:dyDescent="0.25">
      <c r="A123" s="125"/>
      <c r="B123" s="97" t="str">
        <f t="shared" si="41"/>
        <v/>
      </c>
      <c r="C123" s="97" t="str">
        <f t="shared" si="42"/>
        <v/>
      </c>
      <c r="D123" s="98" t="str">
        <f t="shared" si="43"/>
        <v/>
      </c>
      <c r="E123" s="97" t="str">
        <f t="shared" si="44"/>
        <v/>
      </c>
      <c r="F123" s="97" t="str">
        <f t="shared" si="45"/>
        <v/>
      </c>
      <c r="G123" s="97" t="str">
        <f t="shared" si="46"/>
        <v/>
      </c>
      <c r="H123" s="99"/>
      <c r="I123" s="99"/>
      <c r="J123" s="127"/>
      <c r="K123" s="99"/>
      <c r="L123" s="99"/>
      <c r="M123" s="127"/>
      <c r="N123" s="99"/>
      <c r="O123" s="99"/>
      <c r="P123" s="127"/>
      <c r="Q123" s="100">
        <f t="shared" si="47"/>
        <v>0</v>
      </c>
      <c r="R123" s="100">
        <f t="shared" si="48"/>
        <v>0</v>
      </c>
      <c r="S123" s="145">
        <f t="shared" si="30"/>
        <v>0</v>
      </c>
      <c r="T123" s="128" t="str">
        <f t="shared" si="49"/>
        <v/>
      </c>
      <c r="U123" s="100">
        <f t="shared" si="50"/>
        <v>0</v>
      </c>
    </row>
    <row r="124" spans="1:21" x14ac:dyDescent="0.25">
      <c r="A124" s="125"/>
      <c r="B124" s="97" t="str">
        <f t="shared" si="41"/>
        <v/>
      </c>
      <c r="C124" s="97" t="str">
        <f t="shared" si="42"/>
        <v/>
      </c>
      <c r="D124" s="98" t="str">
        <f t="shared" si="43"/>
        <v/>
      </c>
      <c r="E124" s="97" t="str">
        <f t="shared" si="44"/>
        <v/>
      </c>
      <c r="F124" s="97" t="str">
        <f t="shared" si="45"/>
        <v/>
      </c>
      <c r="G124" s="97" t="str">
        <f t="shared" si="46"/>
        <v/>
      </c>
      <c r="H124" s="99"/>
      <c r="I124" s="99"/>
      <c r="J124" s="127"/>
      <c r="K124" s="99"/>
      <c r="L124" s="99"/>
      <c r="M124" s="127"/>
      <c r="N124" s="99"/>
      <c r="O124" s="99"/>
      <c r="P124" s="127"/>
      <c r="Q124" s="100">
        <f t="shared" si="47"/>
        <v>0</v>
      </c>
      <c r="R124" s="100">
        <f t="shared" si="48"/>
        <v>0</v>
      </c>
      <c r="S124" s="145">
        <f t="shared" si="30"/>
        <v>0</v>
      </c>
      <c r="T124" s="128" t="str">
        <f t="shared" si="49"/>
        <v/>
      </c>
      <c r="U124" s="100">
        <f t="shared" si="50"/>
        <v>0</v>
      </c>
    </row>
    <row r="125" spans="1:21" x14ac:dyDescent="0.25">
      <c r="A125" s="125"/>
      <c r="B125" s="97" t="str">
        <f t="shared" si="41"/>
        <v/>
      </c>
      <c r="C125" s="97" t="str">
        <f t="shared" si="42"/>
        <v/>
      </c>
      <c r="D125" s="98" t="str">
        <f t="shared" si="43"/>
        <v/>
      </c>
      <c r="E125" s="97" t="str">
        <f t="shared" si="44"/>
        <v/>
      </c>
      <c r="F125" s="97" t="str">
        <f t="shared" si="45"/>
        <v/>
      </c>
      <c r="G125" s="97" t="str">
        <f t="shared" si="46"/>
        <v/>
      </c>
      <c r="H125" s="99"/>
      <c r="I125" s="99"/>
      <c r="J125" s="127"/>
      <c r="K125" s="99"/>
      <c r="L125" s="99"/>
      <c r="M125" s="127"/>
      <c r="N125" s="99"/>
      <c r="O125" s="99"/>
      <c r="P125" s="127"/>
      <c r="Q125" s="100">
        <f t="shared" si="47"/>
        <v>0</v>
      </c>
      <c r="R125" s="100">
        <f t="shared" si="48"/>
        <v>0</v>
      </c>
      <c r="S125" s="145">
        <f t="shared" si="30"/>
        <v>0</v>
      </c>
      <c r="T125" s="128" t="str">
        <f t="shared" si="49"/>
        <v/>
      </c>
      <c r="U125" s="100">
        <f t="shared" si="50"/>
        <v>0</v>
      </c>
    </row>
    <row r="126" spans="1:21" x14ac:dyDescent="0.25">
      <c r="A126" s="125"/>
      <c r="B126" s="97" t="str">
        <f t="shared" si="41"/>
        <v/>
      </c>
      <c r="C126" s="97" t="str">
        <f t="shared" si="42"/>
        <v/>
      </c>
      <c r="D126" s="98" t="str">
        <f t="shared" si="43"/>
        <v/>
      </c>
      <c r="E126" s="97" t="str">
        <f t="shared" si="44"/>
        <v/>
      </c>
      <c r="F126" s="97" t="str">
        <f t="shared" si="45"/>
        <v/>
      </c>
      <c r="G126" s="97" t="str">
        <f t="shared" si="46"/>
        <v/>
      </c>
      <c r="H126" s="99"/>
      <c r="I126" s="99"/>
      <c r="J126" s="127"/>
      <c r="K126" s="99"/>
      <c r="L126" s="99"/>
      <c r="M126" s="127"/>
      <c r="N126" s="99"/>
      <c r="O126" s="99"/>
      <c r="P126" s="127"/>
      <c r="Q126" s="100">
        <f t="shared" si="47"/>
        <v>0</v>
      </c>
      <c r="R126" s="100">
        <f t="shared" si="48"/>
        <v>0</v>
      </c>
      <c r="S126" s="145">
        <f t="shared" si="30"/>
        <v>0</v>
      </c>
      <c r="T126" s="128" t="str">
        <f t="shared" si="49"/>
        <v/>
      </c>
      <c r="U126" s="100">
        <f t="shared" si="50"/>
        <v>0</v>
      </c>
    </row>
    <row r="127" spans="1:21" x14ac:dyDescent="0.25">
      <c r="A127" s="125"/>
      <c r="B127" s="97" t="str">
        <f t="shared" si="41"/>
        <v/>
      </c>
      <c r="C127" s="97" t="str">
        <f t="shared" si="42"/>
        <v/>
      </c>
      <c r="D127" s="98" t="str">
        <f t="shared" si="43"/>
        <v/>
      </c>
      <c r="E127" s="97" t="str">
        <f t="shared" si="44"/>
        <v/>
      </c>
      <c r="F127" s="97" t="str">
        <f t="shared" si="45"/>
        <v/>
      </c>
      <c r="G127" s="97" t="str">
        <f t="shared" si="46"/>
        <v/>
      </c>
      <c r="H127" s="99"/>
      <c r="I127" s="99"/>
      <c r="J127" s="127"/>
      <c r="K127" s="99"/>
      <c r="L127" s="99"/>
      <c r="M127" s="127"/>
      <c r="N127" s="99"/>
      <c r="O127" s="99"/>
      <c r="P127" s="127"/>
      <c r="Q127" s="100">
        <f t="shared" si="47"/>
        <v>0</v>
      </c>
      <c r="R127" s="100">
        <f t="shared" si="48"/>
        <v>0</v>
      </c>
      <c r="S127" s="145">
        <f t="shared" si="30"/>
        <v>0</v>
      </c>
      <c r="T127" s="128" t="str">
        <f t="shared" si="49"/>
        <v/>
      </c>
      <c r="U127" s="100">
        <f t="shared" si="50"/>
        <v>0</v>
      </c>
    </row>
    <row r="128" spans="1:21" x14ac:dyDescent="0.25">
      <c r="A128" s="125"/>
      <c r="B128" s="97" t="str">
        <f t="shared" si="41"/>
        <v/>
      </c>
      <c r="C128" s="97" t="str">
        <f t="shared" si="42"/>
        <v/>
      </c>
      <c r="D128" s="98" t="str">
        <f t="shared" si="43"/>
        <v/>
      </c>
      <c r="E128" s="97" t="str">
        <f t="shared" si="44"/>
        <v/>
      </c>
      <c r="F128" s="97" t="str">
        <f t="shared" si="45"/>
        <v/>
      </c>
      <c r="G128" s="97" t="str">
        <f t="shared" si="46"/>
        <v/>
      </c>
      <c r="H128" s="99"/>
      <c r="I128" s="99"/>
      <c r="J128" s="127"/>
      <c r="K128" s="99"/>
      <c r="L128" s="99"/>
      <c r="M128" s="127"/>
      <c r="N128" s="99"/>
      <c r="O128" s="99"/>
      <c r="P128" s="127"/>
      <c r="Q128" s="100">
        <f t="shared" si="47"/>
        <v>0</v>
      </c>
      <c r="R128" s="100">
        <f t="shared" si="48"/>
        <v>0</v>
      </c>
      <c r="S128" s="145">
        <f t="shared" si="30"/>
        <v>0</v>
      </c>
      <c r="T128" s="128" t="str">
        <f t="shared" si="49"/>
        <v/>
      </c>
      <c r="U128" s="100">
        <f t="shared" si="50"/>
        <v>0</v>
      </c>
    </row>
    <row r="129" spans="1:21" x14ac:dyDescent="0.25">
      <c r="A129" s="125"/>
      <c r="B129" s="97" t="str">
        <f>IF(A129&lt;&gt;"",IFERROR(VLOOKUP($A129,Liste_inscrits,2,FALSE),""),"")</f>
        <v/>
      </c>
      <c r="C129" s="97" t="str">
        <f t="shared" si="42"/>
        <v/>
      </c>
      <c r="D129" s="98" t="str">
        <f t="shared" si="43"/>
        <v/>
      </c>
      <c r="E129" s="97" t="str">
        <f t="shared" si="44"/>
        <v/>
      </c>
      <c r="F129" s="97" t="str">
        <f t="shared" si="45"/>
        <v/>
      </c>
      <c r="G129" s="97" t="str">
        <f t="shared" si="46"/>
        <v/>
      </c>
      <c r="H129" s="99"/>
      <c r="I129" s="99"/>
      <c r="J129" s="127"/>
      <c r="K129" s="99"/>
      <c r="L129" s="99"/>
      <c r="M129" s="127"/>
      <c r="N129" s="99"/>
      <c r="O129" s="99"/>
      <c r="P129" s="127"/>
      <c r="Q129" s="100">
        <f t="shared" si="47"/>
        <v>0</v>
      </c>
      <c r="R129" s="100">
        <f t="shared" si="48"/>
        <v>0</v>
      </c>
      <c r="S129" s="145">
        <f t="shared" si="30"/>
        <v>0</v>
      </c>
      <c r="T129" s="128" t="str">
        <f t="shared" si="49"/>
        <v/>
      </c>
      <c r="U129" s="100">
        <f t="shared" si="50"/>
        <v>0</v>
      </c>
    </row>
    <row r="130" spans="1:21" x14ac:dyDescent="0.25">
      <c r="A130" s="125"/>
      <c r="B130" s="97" t="str">
        <f t="shared" si="41"/>
        <v/>
      </c>
      <c r="C130" s="97" t="str">
        <f t="shared" si="42"/>
        <v/>
      </c>
      <c r="D130" s="98" t="str">
        <f t="shared" si="43"/>
        <v/>
      </c>
      <c r="E130" s="97" t="str">
        <f t="shared" si="44"/>
        <v/>
      </c>
      <c r="F130" s="97" t="str">
        <f t="shared" si="45"/>
        <v/>
      </c>
      <c r="G130" s="97" t="str">
        <f t="shared" si="46"/>
        <v/>
      </c>
      <c r="H130" s="99"/>
      <c r="I130" s="99"/>
      <c r="J130" s="127"/>
      <c r="K130" s="99"/>
      <c r="L130" s="99"/>
      <c r="M130" s="127"/>
      <c r="N130" s="99"/>
      <c r="O130" s="99"/>
      <c r="P130" s="127"/>
      <c r="Q130" s="100">
        <f t="shared" si="47"/>
        <v>0</v>
      </c>
      <c r="R130" s="100">
        <f t="shared" si="48"/>
        <v>0</v>
      </c>
      <c r="S130" s="145">
        <f t="shared" si="48"/>
        <v>0</v>
      </c>
      <c r="T130" s="128" t="str">
        <f t="shared" si="49"/>
        <v/>
      </c>
      <c r="U130" s="100">
        <f t="shared" si="50"/>
        <v>0</v>
      </c>
    </row>
    <row r="131" spans="1:21" x14ac:dyDescent="0.25">
      <c r="A131" s="125"/>
      <c r="B131" s="97" t="str">
        <f t="shared" si="41"/>
        <v/>
      </c>
      <c r="C131" s="97" t="str">
        <f t="shared" si="42"/>
        <v/>
      </c>
      <c r="D131" s="98" t="str">
        <f t="shared" si="43"/>
        <v/>
      </c>
      <c r="E131" s="97" t="str">
        <f t="shared" si="44"/>
        <v/>
      </c>
      <c r="F131" s="97" t="str">
        <f t="shared" si="45"/>
        <v/>
      </c>
      <c r="G131" s="97" t="str">
        <f t="shared" si="46"/>
        <v/>
      </c>
      <c r="H131" s="99"/>
      <c r="I131" s="99"/>
      <c r="J131" s="127"/>
      <c r="K131" s="99"/>
      <c r="L131" s="99"/>
      <c r="M131" s="127"/>
      <c r="N131" s="99"/>
      <c r="O131" s="99"/>
      <c r="P131" s="127"/>
      <c r="Q131" s="100">
        <f t="shared" si="47"/>
        <v>0</v>
      </c>
      <c r="R131" s="100">
        <f t="shared" si="48"/>
        <v>0</v>
      </c>
      <c r="S131" s="145">
        <f t="shared" si="48"/>
        <v>0</v>
      </c>
      <c r="T131" s="128" t="str">
        <f t="shared" si="49"/>
        <v/>
      </c>
      <c r="U131" s="100">
        <f t="shared" si="50"/>
        <v>0</v>
      </c>
    </row>
    <row r="132" spans="1:21" x14ac:dyDescent="0.25">
      <c r="A132" s="125"/>
      <c r="B132" s="97" t="str">
        <f t="shared" si="41"/>
        <v/>
      </c>
      <c r="C132" s="97" t="str">
        <f t="shared" si="42"/>
        <v/>
      </c>
      <c r="D132" s="98" t="str">
        <f t="shared" si="43"/>
        <v/>
      </c>
      <c r="E132" s="97" t="str">
        <f t="shared" si="44"/>
        <v/>
      </c>
      <c r="F132" s="97" t="str">
        <f t="shared" si="45"/>
        <v/>
      </c>
      <c r="G132" s="97" t="str">
        <f t="shared" si="46"/>
        <v/>
      </c>
      <c r="H132" s="99"/>
      <c r="I132" s="99"/>
      <c r="J132" s="127"/>
      <c r="K132" s="99"/>
      <c r="L132" s="99"/>
      <c r="M132" s="127"/>
      <c r="N132" s="99"/>
      <c r="O132" s="99"/>
      <c r="P132" s="127"/>
      <c r="Q132" s="100">
        <f t="shared" si="47"/>
        <v>0</v>
      </c>
      <c r="R132" s="100">
        <f t="shared" si="48"/>
        <v>0</v>
      </c>
      <c r="S132" s="145">
        <f t="shared" si="48"/>
        <v>0</v>
      </c>
      <c r="T132" s="128" t="str">
        <f t="shared" si="49"/>
        <v/>
      </c>
      <c r="U132" s="100">
        <f t="shared" si="50"/>
        <v>0</v>
      </c>
    </row>
    <row r="133" spans="1:21" x14ac:dyDescent="0.25">
      <c r="A133" s="125"/>
      <c r="B133" s="97" t="str">
        <f t="shared" si="41"/>
        <v/>
      </c>
      <c r="C133" s="97" t="str">
        <f t="shared" si="42"/>
        <v/>
      </c>
      <c r="D133" s="98" t="str">
        <f t="shared" si="43"/>
        <v/>
      </c>
      <c r="E133" s="97" t="str">
        <f t="shared" si="44"/>
        <v/>
      </c>
      <c r="F133" s="97" t="str">
        <f t="shared" si="45"/>
        <v/>
      </c>
      <c r="G133" s="97" t="str">
        <f t="shared" si="46"/>
        <v/>
      </c>
      <c r="H133" s="99"/>
      <c r="I133" s="99"/>
      <c r="J133" s="127"/>
      <c r="K133" s="99"/>
      <c r="L133" s="99"/>
      <c r="M133" s="127"/>
      <c r="N133" s="99"/>
      <c r="O133" s="99"/>
      <c r="P133" s="127"/>
      <c r="Q133" s="100">
        <f t="shared" si="47"/>
        <v>0</v>
      </c>
      <c r="R133" s="100">
        <f t="shared" si="48"/>
        <v>0</v>
      </c>
      <c r="S133" s="145">
        <f t="shared" si="48"/>
        <v>0</v>
      </c>
      <c r="T133" s="128" t="str">
        <f t="shared" si="49"/>
        <v/>
      </c>
      <c r="U133" s="100">
        <f t="shared" si="50"/>
        <v>0</v>
      </c>
    </row>
    <row r="134" spans="1:21" x14ac:dyDescent="0.25">
      <c r="A134" s="125"/>
      <c r="B134" s="97" t="str">
        <f t="shared" si="41"/>
        <v/>
      </c>
      <c r="C134" s="97" t="str">
        <f t="shared" si="42"/>
        <v/>
      </c>
      <c r="D134" s="98" t="str">
        <f t="shared" si="43"/>
        <v/>
      </c>
      <c r="E134" s="97" t="str">
        <f t="shared" si="44"/>
        <v/>
      </c>
      <c r="F134" s="97" t="str">
        <f t="shared" si="45"/>
        <v/>
      </c>
      <c r="G134" s="97" t="str">
        <f t="shared" si="46"/>
        <v/>
      </c>
      <c r="H134" s="99"/>
      <c r="I134" s="99"/>
      <c r="J134" s="127"/>
      <c r="K134" s="99"/>
      <c r="L134" s="99"/>
      <c r="M134" s="127"/>
      <c r="N134" s="99"/>
      <c r="O134" s="99"/>
      <c r="P134" s="127"/>
      <c r="Q134" s="100">
        <f t="shared" si="47"/>
        <v>0</v>
      </c>
      <c r="R134" s="100">
        <f t="shared" si="48"/>
        <v>0</v>
      </c>
      <c r="S134" s="145">
        <f t="shared" si="48"/>
        <v>0</v>
      </c>
      <c r="T134" s="128" t="str">
        <f t="shared" si="49"/>
        <v/>
      </c>
      <c r="U134" s="100">
        <f t="shared" si="50"/>
        <v>0</v>
      </c>
    </row>
    <row r="135" spans="1:21" x14ac:dyDescent="0.25">
      <c r="A135" s="125"/>
      <c r="B135" s="97" t="str">
        <f t="shared" si="41"/>
        <v/>
      </c>
      <c r="C135" s="97" t="str">
        <f t="shared" si="42"/>
        <v/>
      </c>
      <c r="D135" s="98" t="str">
        <f t="shared" si="43"/>
        <v/>
      </c>
      <c r="E135" s="97" t="str">
        <f t="shared" si="44"/>
        <v/>
      </c>
      <c r="F135" s="97" t="str">
        <f t="shared" si="45"/>
        <v/>
      </c>
      <c r="G135" s="97" t="str">
        <f t="shared" si="46"/>
        <v/>
      </c>
      <c r="H135" s="99"/>
      <c r="I135" s="99"/>
      <c r="J135" s="127"/>
      <c r="K135" s="99"/>
      <c r="L135" s="99"/>
      <c r="M135" s="127"/>
      <c r="N135" s="99"/>
      <c r="O135" s="99"/>
      <c r="P135" s="127"/>
      <c r="Q135" s="100">
        <f t="shared" si="47"/>
        <v>0</v>
      </c>
      <c r="R135" s="100">
        <f t="shared" si="48"/>
        <v>0</v>
      </c>
      <c r="S135" s="145">
        <f t="shared" si="48"/>
        <v>0</v>
      </c>
      <c r="T135" s="128" t="str">
        <f t="shared" si="49"/>
        <v/>
      </c>
      <c r="U135" s="100">
        <f t="shared" si="50"/>
        <v>0</v>
      </c>
    </row>
    <row r="136" spans="1:21" x14ac:dyDescent="0.25">
      <c r="A136" s="125"/>
      <c r="B136" s="97" t="str">
        <f t="shared" si="41"/>
        <v/>
      </c>
      <c r="C136" s="97" t="str">
        <f t="shared" si="42"/>
        <v/>
      </c>
      <c r="D136" s="98" t="str">
        <f t="shared" si="43"/>
        <v/>
      </c>
      <c r="E136" s="97" t="str">
        <f t="shared" si="44"/>
        <v/>
      </c>
      <c r="F136" s="97" t="str">
        <f t="shared" si="45"/>
        <v/>
      </c>
      <c r="G136" s="97" t="str">
        <f t="shared" si="46"/>
        <v/>
      </c>
      <c r="H136" s="99"/>
      <c r="I136" s="99"/>
      <c r="J136" s="127"/>
      <c r="K136" s="99"/>
      <c r="L136" s="99"/>
      <c r="M136" s="127"/>
      <c r="N136" s="99"/>
      <c r="O136" s="99"/>
      <c r="P136" s="127"/>
      <c r="Q136" s="100">
        <f t="shared" si="47"/>
        <v>0</v>
      </c>
      <c r="R136" s="100">
        <f t="shared" si="48"/>
        <v>0</v>
      </c>
      <c r="S136" s="145">
        <f t="shared" si="48"/>
        <v>0</v>
      </c>
      <c r="T136" s="128" t="str">
        <f t="shared" si="49"/>
        <v/>
      </c>
      <c r="U136" s="100">
        <f t="shared" si="50"/>
        <v>0</v>
      </c>
    </row>
    <row r="137" spans="1:21" x14ac:dyDescent="0.25">
      <c r="A137" s="125"/>
      <c r="B137" s="97" t="str">
        <f t="shared" si="41"/>
        <v/>
      </c>
      <c r="C137" s="97" t="str">
        <f t="shared" si="42"/>
        <v/>
      </c>
      <c r="D137" s="98" t="str">
        <f t="shared" si="43"/>
        <v/>
      </c>
      <c r="E137" s="97" t="str">
        <f t="shared" si="44"/>
        <v/>
      </c>
      <c r="F137" s="97" t="str">
        <f t="shared" si="45"/>
        <v/>
      </c>
      <c r="G137" s="97" t="str">
        <f t="shared" si="46"/>
        <v/>
      </c>
      <c r="H137" s="99"/>
      <c r="I137" s="99"/>
      <c r="J137" s="127"/>
      <c r="K137" s="99"/>
      <c r="L137" s="99"/>
      <c r="M137" s="127"/>
      <c r="N137" s="99"/>
      <c r="O137" s="99"/>
      <c r="P137" s="127"/>
      <c r="Q137" s="100">
        <f t="shared" si="47"/>
        <v>0</v>
      </c>
      <c r="R137" s="100">
        <f t="shared" si="48"/>
        <v>0</v>
      </c>
      <c r="S137" s="145">
        <f t="shared" si="48"/>
        <v>0</v>
      </c>
      <c r="T137" s="128" t="str">
        <f t="shared" si="49"/>
        <v/>
      </c>
      <c r="U137" s="100">
        <f t="shared" si="50"/>
        <v>0</v>
      </c>
    </row>
    <row r="138" spans="1:21" x14ac:dyDescent="0.25">
      <c r="A138" s="125"/>
      <c r="B138" s="97" t="str">
        <f t="shared" si="41"/>
        <v/>
      </c>
      <c r="C138" s="97" t="str">
        <f t="shared" si="42"/>
        <v/>
      </c>
      <c r="D138" s="98" t="str">
        <f t="shared" si="43"/>
        <v/>
      </c>
      <c r="E138" s="97" t="str">
        <f t="shared" si="44"/>
        <v/>
      </c>
      <c r="F138" s="97" t="str">
        <f t="shared" si="45"/>
        <v/>
      </c>
      <c r="G138" s="97" t="str">
        <f t="shared" si="46"/>
        <v/>
      </c>
      <c r="H138" s="99"/>
      <c r="I138" s="99"/>
      <c r="J138" s="127"/>
      <c r="K138" s="99"/>
      <c r="L138" s="99"/>
      <c r="M138" s="127"/>
      <c r="N138" s="99"/>
      <c r="O138" s="99"/>
      <c r="P138" s="127"/>
      <c r="Q138" s="100">
        <f t="shared" si="47"/>
        <v>0</v>
      </c>
      <c r="R138" s="100">
        <f t="shared" si="48"/>
        <v>0</v>
      </c>
      <c r="S138" s="145">
        <f t="shared" si="48"/>
        <v>0</v>
      </c>
      <c r="T138" s="128" t="str">
        <f t="shared" si="49"/>
        <v/>
      </c>
      <c r="U138" s="100">
        <f t="shared" si="50"/>
        <v>0</v>
      </c>
    </row>
    <row r="139" spans="1:21" x14ac:dyDescent="0.25">
      <c r="A139" s="125"/>
      <c r="B139" s="97" t="str">
        <f t="shared" si="41"/>
        <v/>
      </c>
      <c r="C139" s="97" t="str">
        <f t="shared" si="42"/>
        <v/>
      </c>
      <c r="D139" s="98" t="str">
        <f t="shared" si="43"/>
        <v/>
      </c>
      <c r="E139" s="97" t="str">
        <f t="shared" si="44"/>
        <v/>
      </c>
      <c r="F139" s="97" t="str">
        <f t="shared" si="45"/>
        <v/>
      </c>
      <c r="G139" s="97" t="str">
        <f t="shared" si="46"/>
        <v/>
      </c>
      <c r="H139" s="99"/>
      <c r="I139" s="99"/>
      <c r="J139" s="127"/>
      <c r="K139" s="99"/>
      <c r="L139" s="99"/>
      <c r="M139" s="127"/>
      <c r="N139" s="99"/>
      <c r="O139" s="99"/>
      <c r="P139" s="127"/>
      <c r="Q139" s="100">
        <f t="shared" si="47"/>
        <v>0</v>
      </c>
      <c r="R139" s="100">
        <f t="shared" si="48"/>
        <v>0</v>
      </c>
      <c r="S139" s="145">
        <f t="shared" si="48"/>
        <v>0</v>
      </c>
      <c r="T139" s="128" t="str">
        <f t="shared" si="49"/>
        <v/>
      </c>
      <c r="U139" s="100">
        <f t="shared" si="50"/>
        <v>0</v>
      </c>
    </row>
    <row r="140" spans="1:21" x14ac:dyDescent="0.25">
      <c r="A140" s="125"/>
      <c r="B140" s="97" t="str">
        <f t="shared" si="41"/>
        <v/>
      </c>
      <c r="C140" s="97" t="str">
        <f t="shared" si="42"/>
        <v/>
      </c>
      <c r="D140" s="98" t="str">
        <f t="shared" si="43"/>
        <v/>
      </c>
      <c r="E140" s="97" t="str">
        <f t="shared" si="44"/>
        <v/>
      </c>
      <c r="F140" s="97" t="str">
        <f t="shared" si="45"/>
        <v/>
      </c>
      <c r="G140" s="97" t="str">
        <f t="shared" si="46"/>
        <v/>
      </c>
      <c r="H140" s="99"/>
      <c r="I140" s="99"/>
      <c r="J140" s="127"/>
      <c r="K140" s="99"/>
      <c r="L140" s="99"/>
      <c r="M140" s="127"/>
      <c r="N140" s="99"/>
      <c r="O140" s="99"/>
      <c r="P140" s="127"/>
      <c r="Q140" s="100">
        <f t="shared" si="47"/>
        <v>0</v>
      </c>
      <c r="R140" s="100">
        <f t="shared" si="48"/>
        <v>0</v>
      </c>
      <c r="S140" s="145">
        <f t="shared" si="48"/>
        <v>0</v>
      </c>
      <c r="T140" s="128" t="str">
        <f t="shared" si="49"/>
        <v/>
      </c>
      <c r="U140" s="100">
        <f t="shared" si="50"/>
        <v>0</v>
      </c>
    </row>
    <row r="141" spans="1:21" x14ac:dyDescent="0.25">
      <c r="A141" s="125"/>
      <c r="B141" s="97" t="str">
        <f t="shared" si="41"/>
        <v/>
      </c>
      <c r="C141" s="97" t="str">
        <f t="shared" si="42"/>
        <v/>
      </c>
      <c r="D141" s="98" t="str">
        <f t="shared" si="43"/>
        <v/>
      </c>
      <c r="E141" s="97" t="str">
        <f t="shared" si="44"/>
        <v/>
      </c>
      <c r="F141" s="97" t="str">
        <f t="shared" si="45"/>
        <v/>
      </c>
      <c r="G141" s="97" t="str">
        <f t="shared" si="46"/>
        <v/>
      </c>
      <c r="H141" s="99"/>
      <c r="I141" s="99"/>
      <c r="J141" s="127"/>
      <c r="K141" s="99"/>
      <c r="L141" s="99"/>
      <c r="M141" s="127"/>
      <c r="N141" s="99"/>
      <c r="O141" s="99"/>
      <c r="P141" s="127"/>
      <c r="Q141" s="100">
        <f t="shared" si="47"/>
        <v>0</v>
      </c>
      <c r="R141" s="100">
        <f t="shared" si="48"/>
        <v>0</v>
      </c>
      <c r="S141" s="145">
        <f t="shared" si="48"/>
        <v>0</v>
      </c>
      <c r="T141" s="128" t="str">
        <f t="shared" si="49"/>
        <v/>
      </c>
      <c r="U141" s="100">
        <f t="shared" si="50"/>
        <v>0</v>
      </c>
    </row>
    <row r="142" spans="1:21" x14ac:dyDescent="0.25">
      <c r="A142" s="125"/>
      <c r="B142" s="97" t="str">
        <f t="shared" si="41"/>
        <v/>
      </c>
      <c r="C142" s="97" t="str">
        <f t="shared" si="42"/>
        <v/>
      </c>
      <c r="D142" s="98" t="str">
        <f t="shared" si="43"/>
        <v/>
      </c>
      <c r="E142" s="97" t="str">
        <f t="shared" si="44"/>
        <v/>
      </c>
      <c r="F142" s="97" t="str">
        <f t="shared" si="45"/>
        <v/>
      </c>
      <c r="G142" s="97" t="str">
        <f t="shared" si="46"/>
        <v/>
      </c>
      <c r="H142" s="99"/>
      <c r="I142" s="99"/>
      <c r="J142" s="127"/>
      <c r="K142" s="99"/>
      <c r="L142" s="99"/>
      <c r="M142" s="127"/>
      <c r="N142" s="99"/>
      <c r="O142" s="99"/>
      <c r="P142" s="127"/>
      <c r="Q142" s="100">
        <f t="shared" si="47"/>
        <v>0</v>
      </c>
      <c r="R142" s="100">
        <f t="shared" si="48"/>
        <v>0</v>
      </c>
      <c r="S142" s="145">
        <f t="shared" si="48"/>
        <v>0</v>
      </c>
      <c r="T142" s="128" t="str">
        <f t="shared" si="49"/>
        <v/>
      </c>
      <c r="U142" s="100">
        <f t="shared" si="50"/>
        <v>0</v>
      </c>
    </row>
    <row r="143" spans="1:21" x14ac:dyDescent="0.25">
      <c r="A143" s="125"/>
      <c r="B143" s="97" t="str">
        <f t="shared" si="41"/>
        <v/>
      </c>
      <c r="C143" s="97" t="str">
        <f t="shared" si="42"/>
        <v/>
      </c>
      <c r="D143" s="98" t="str">
        <f t="shared" si="43"/>
        <v/>
      </c>
      <c r="E143" s="97" t="str">
        <f t="shared" si="44"/>
        <v/>
      </c>
      <c r="F143" s="97" t="str">
        <f t="shared" si="45"/>
        <v/>
      </c>
      <c r="G143" s="97" t="str">
        <f t="shared" si="46"/>
        <v/>
      </c>
      <c r="H143" s="99"/>
      <c r="I143" s="99"/>
      <c r="J143" s="127"/>
      <c r="K143" s="99"/>
      <c r="L143" s="99"/>
      <c r="M143" s="127"/>
      <c r="N143" s="99"/>
      <c r="O143" s="99"/>
      <c r="P143" s="127"/>
      <c r="Q143" s="100">
        <f t="shared" si="47"/>
        <v>0</v>
      </c>
      <c r="R143" s="100">
        <f t="shared" si="48"/>
        <v>0</v>
      </c>
      <c r="S143" s="145">
        <f t="shared" si="48"/>
        <v>0</v>
      </c>
      <c r="T143" s="128" t="str">
        <f t="shared" si="49"/>
        <v/>
      </c>
      <c r="U143" s="100">
        <f t="shared" si="50"/>
        <v>0</v>
      </c>
    </row>
    <row r="144" spans="1:21" x14ac:dyDescent="0.25">
      <c r="A144" s="125"/>
      <c r="B144" s="97" t="str">
        <f t="shared" si="41"/>
        <v/>
      </c>
      <c r="C144" s="97" t="str">
        <f t="shared" si="42"/>
        <v/>
      </c>
      <c r="D144" s="98" t="str">
        <f t="shared" si="43"/>
        <v/>
      </c>
      <c r="E144" s="97" t="str">
        <f t="shared" si="44"/>
        <v/>
      </c>
      <c r="F144" s="97" t="str">
        <f t="shared" si="45"/>
        <v/>
      </c>
      <c r="G144" s="97" t="str">
        <f t="shared" si="46"/>
        <v/>
      </c>
      <c r="H144" s="99"/>
      <c r="I144" s="99"/>
      <c r="J144" s="127"/>
      <c r="K144" s="99"/>
      <c r="L144" s="99"/>
      <c r="M144" s="127"/>
      <c r="N144" s="99"/>
      <c r="O144" s="99"/>
      <c r="P144" s="127"/>
      <c r="Q144" s="100">
        <f t="shared" si="47"/>
        <v>0</v>
      </c>
      <c r="R144" s="100">
        <f t="shared" si="48"/>
        <v>0</v>
      </c>
      <c r="S144" s="145">
        <f t="shared" si="48"/>
        <v>0</v>
      </c>
      <c r="T144" s="128" t="str">
        <f t="shared" si="49"/>
        <v/>
      </c>
      <c r="U144" s="100">
        <f t="shared" si="50"/>
        <v>0</v>
      </c>
    </row>
    <row r="145" spans="1:21" x14ac:dyDescent="0.25">
      <c r="A145" s="125"/>
      <c r="B145" s="97" t="str">
        <f t="shared" si="41"/>
        <v/>
      </c>
      <c r="C145" s="97" t="str">
        <f t="shared" si="42"/>
        <v/>
      </c>
      <c r="D145" s="98" t="str">
        <f t="shared" si="43"/>
        <v/>
      </c>
      <c r="E145" s="97" t="str">
        <f t="shared" si="44"/>
        <v/>
      </c>
      <c r="F145" s="97" t="str">
        <f t="shared" si="45"/>
        <v/>
      </c>
      <c r="G145" s="97" t="str">
        <f t="shared" si="46"/>
        <v/>
      </c>
      <c r="H145" s="99"/>
      <c r="I145" s="99"/>
      <c r="J145" s="127"/>
      <c r="K145" s="99"/>
      <c r="L145" s="99"/>
      <c r="M145" s="127"/>
      <c r="N145" s="99"/>
      <c r="O145" s="99"/>
      <c r="P145" s="127"/>
      <c r="Q145" s="100">
        <f t="shared" si="47"/>
        <v>0</v>
      </c>
      <c r="R145" s="100">
        <f t="shared" si="48"/>
        <v>0</v>
      </c>
      <c r="S145" s="145">
        <f t="shared" si="48"/>
        <v>0</v>
      </c>
      <c r="T145" s="128" t="str">
        <f t="shared" si="49"/>
        <v/>
      </c>
      <c r="U145" s="100">
        <f t="shared" si="50"/>
        <v>0</v>
      </c>
    </row>
    <row r="146" spans="1:21" x14ac:dyDescent="0.25">
      <c r="A146" s="125"/>
      <c r="B146" s="97" t="str">
        <f t="shared" si="41"/>
        <v/>
      </c>
      <c r="C146" s="97" t="str">
        <f t="shared" si="42"/>
        <v/>
      </c>
      <c r="D146" s="98" t="str">
        <f t="shared" si="43"/>
        <v/>
      </c>
      <c r="E146" s="97" t="str">
        <f t="shared" si="44"/>
        <v/>
      </c>
      <c r="F146" s="97" t="str">
        <f t="shared" si="45"/>
        <v/>
      </c>
      <c r="G146" s="97" t="str">
        <f t="shared" si="46"/>
        <v/>
      </c>
      <c r="H146" s="99"/>
      <c r="I146" s="99"/>
      <c r="J146" s="127"/>
      <c r="K146" s="99"/>
      <c r="L146" s="99"/>
      <c r="M146" s="127"/>
      <c r="N146" s="99"/>
      <c r="O146" s="99"/>
      <c r="P146" s="127"/>
      <c r="Q146" s="100">
        <f t="shared" si="47"/>
        <v>0</v>
      </c>
      <c r="R146" s="100">
        <f t="shared" si="48"/>
        <v>0</v>
      </c>
      <c r="S146" s="145">
        <f t="shared" si="48"/>
        <v>0</v>
      </c>
      <c r="T146" s="128" t="str">
        <f t="shared" si="49"/>
        <v/>
      </c>
      <c r="U146" s="100">
        <f t="shared" si="50"/>
        <v>0</v>
      </c>
    </row>
    <row r="147" spans="1:21" x14ac:dyDescent="0.25">
      <c r="A147" s="125"/>
      <c r="B147" s="97" t="str">
        <f t="shared" si="41"/>
        <v/>
      </c>
      <c r="C147" s="97" t="str">
        <f t="shared" si="42"/>
        <v/>
      </c>
      <c r="D147" s="98" t="str">
        <f t="shared" si="43"/>
        <v/>
      </c>
      <c r="E147" s="97" t="str">
        <f t="shared" si="44"/>
        <v/>
      </c>
      <c r="F147" s="97" t="str">
        <f t="shared" si="45"/>
        <v/>
      </c>
      <c r="G147" s="97" t="str">
        <f t="shared" si="46"/>
        <v/>
      </c>
      <c r="H147" s="99"/>
      <c r="I147" s="99"/>
      <c r="J147" s="127"/>
      <c r="K147" s="99"/>
      <c r="L147" s="99"/>
      <c r="M147" s="127"/>
      <c r="N147" s="99"/>
      <c r="O147" s="99"/>
      <c r="P147" s="127"/>
      <c r="Q147" s="100">
        <f t="shared" si="47"/>
        <v>0</v>
      </c>
      <c r="R147" s="100">
        <f t="shared" si="48"/>
        <v>0</v>
      </c>
      <c r="S147" s="145">
        <f t="shared" si="48"/>
        <v>0</v>
      </c>
      <c r="T147" s="128" t="str">
        <f t="shared" si="49"/>
        <v/>
      </c>
      <c r="U147" s="100">
        <f t="shared" si="50"/>
        <v>0</v>
      </c>
    </row>
    <row r="148" spans="1:21" x14ac:dyDescent="0.25">
      <c r="A148" s="125"/>
      <c r="B148" s="97" t="str">
        <f t="shared" si="41"/>
        <v/>
      </c>
      <c r="C148" s="97" t="str">
        <f t="shared" si="42"/>
        <v/>
      </c>
      <c r="D148" s="98" t="str">
        <f t="shared" si="43"/>
        <v/>
      </c>
      <c r="E148" s="97" t="str">
        <f t="shared" si="44"/>
        <v/>
      </c>
      <c r="F148" s="97" t="str">
        <f t="shared" si="45"/>
        <v/>
      </c>
      <c r="G148" s="97" t="str">
        <f t="shared" si="46"/>
        <v/>
      </c>
      <c r="H148" s="99"/>
      <c r="I148" s="99"/>
      <c r="J148" s="127"/>
      <c r="K148" s="99"/>
      <c r="L148" s="99"/>
      <c r="M148" s="127"/>
      <c r="N148" s="99"/>
      <c r="O148" s="99"/>
      <c r="P148" s="127"/>
      <c r="Q148" s="100">
        <f t="shared" si="47"/>
        <v>0</v>
      </c>
      <c r="R148" s="100">
        <f t="shared" si="48"/>
        <v>0</v>
      </c>
      <c r="S148" s="145">
        <f t="shared" si="48"/>
        <v>0</v>
      </c>
      <c r="T148" s="128" t="str">
        <f t="shared" si="49"/>
        <v/>
      </c>
      <c r="U148" s="100">
        <f t="shared" si="50"/>
        <v>0</v>
      </c>
    </row>
    <row r="149" spans="1:21" x14ac:dyDescent="0.25">
      <c r="A149" s="125"/>
      <c r="B149" s="97" t="str">
        <f t="shared" si="41"/>
        <v/>
      </c>
      <c r="C149" s="97" t="str">
        <f t="shared" si="42"/>
        <v/>
      </c>
      <c r="D149" s="98" t="str">
        <f t="shared" si="43"/>
        <v/>
      </c>
      <c r="E149" s="97" t="str">
        <f t="shared" si="44"/>
        <v/>
      </c>
      <c r="F149" s="97" t="str">
        <f t="shared" si="45"/>
        <v/>
      </c>
      <c r="G149" s="97" t="str">
        <f t="shared" si="46"/>
        <v/>
      </c>
      <c r="H149" s="99"/>
      <c r="I149" s="99"/>
      <c r="J149" s="127"/>
      <c r="K149" s="99"/>
      <c r="L149" s="99"/>
      <c r="M149" s="127"/>
      <c r="N149" s="99"/>
      <c r="O149" s="99"/>
      <c r="P149" s="127"/>
      <c r="Q149" s="100">
        <f t="shared" si="47"/>
        <v>0</v>
      </c>
      <c r="R149" s="100">
        <f t="shared" si="48"/>
        <v>0</v>
      </c>
      <c r="S149" s="145">
        <f t="shared" si="48"/>
        <v>0</v>
      </c>
      <c r="T149" s="128" t="str">
        <f t="shared" si="49"/>
        <v/>
      </c>
      <c r="U149" s="100">
        <f t="shared" si="50"/>
        <v>0</v>
      </c>
    </row>
    <row r="150" spans="1:21" x14ac:dyDescent="0.25">
      <c r="A150" s="125"/>
      <c r="B150" s="97" t="str">
        <f t="shared" si="41"/>
        <v/>
      </c>
      <c r="C150" s="97" t="str">
        <f t="shared" si="42"/>
        <v/>
      </c>
      <c r="D150" s="98" t="str">
        <f t="shared" si="43"/>
        <v/>
      </c>
      <c r="E150" s="97" t="str">
        <f t="shared" si="44"/>
        <v/>
      </c>
      <c r="F150" s="97" t="str">
        <f t="shared" si="45"/>
        <v/>
      </c>
      <c r="G150" s="97" t="str">
        <f t="shared" si="46"/>
        <v/>
      </c>
      <c r="H150" s="99"/>
      <c r="I150" s="99"/>
      <c r="J150" s="127"/>
      <c r="K150" s="99"/>
      <c r="L150" s="99"/>
      <c r="M150" s="127"/>
      <c r="N150" s="99"/>
      <c r="O150" s="99"/>
      <c r="P150" s="127"/>
      <c r="Q150" s="100">
        <f t="shared" si="47"/>
        <v>0</v>
      </c>
      <c r="R150" s="100">
        <f t="shared" si="48"/>
        <v>0</v>
      </c>
      <c r="S150" s="145">
        <f t="shared" si="48"/>
        <v>0</v>
      </c>
      <c r="T150" s="128" t="str">
        <f t="shared" si="49"/>
        <v/>
      </c>
      <c r="U150" s="100">
        <f t="shared" si="50"/>
        <v>0</v>
      </c>
    </row>
  </sheetData>
  <autoFilter ref="A2:U91"/>
  <conditionalFormatting sqref="J138:J150 M138:M150 P138:P150">
    <cfRule type="expression" dxfId="67" priority="55">
      <formula>$U138&gt;1</formula>
    </cfRule>
  </conditionalFormatting>
  <conditionalFormatting sqref="M35:M45 J35:J45 P35:P75 M47:M75 J47:J75 J103:J106 M103:M106 P103:P106 P111:P137 M111:M137 J111:J137 P6:P15 J6:J18 M6:M18 M23:M28 J23:J28">
    <cfRule type="expression" dxfId="66" priority="37">
      <formula>$U6&gt;1</formula>
    </cfRule>
  </conditionalFormatting>
  <conditionalFormatting sqref="P111:P137 M111:M137 J111:J137">
    <cfRule type="expression" dxfId="65" priority="36">
      <formula>$U111&gt;1</formula>
    </cfRule>
  </conditionalFormatting>
  <conditionalFormatting sqref="P17:P34 M29:M34 J29:J34">
    <cfRule type="expression" dxfId="64" priority="35">
      <formula>$U17&gt;1</formula>
    </cfRule>
  </conditionalFormatting>
  <conditionalFormatting sqref="J46 M46">
    <cfRule type="expression" dxfId="63" priority="30">
      <formula>$U46&gt;1</formula>
    </cfRule>
  </conditionalFormatting>
  <conditionalFormatting sqref="P16">
    <cfRule type="expression" dxfId="62" priority="27">
      <formula>$U16&gt;1</formula>
    </cfRule>
  </conditionalFormatting>
  <conditionalFormatting sqref="J109:J110 M109:M110 P109:P110">
    <cfRule type="expression" dxfId="61" priority="26">
      <formula>$U109&gt;1</formula>
    </cfRule>
  </conditionalFormatting>
  <conditionalFormatting sqref="J107:J110 M107:M110 P107:P110">
    <cfRule type="expression" dxfId="60" priority="25">
      <formula>$U107&gt;1</formula>
    </cfRule>
  </conditionalFormatting>
  <conditionalFormatting sqref="J5">
    <cfRule type="expression" dxfId="59" priority="22">
      <formula>$U5&gt;1</formula>
    </cfRule>
  </conditionalFormatting>
  <conditionalFormatting sqref="M4:M5">
    <cfRule type="expression" dxfId="58" priority="21">
      <formula>$U4&gt;1</formula>
    </cfRule>
  </conditionalFormatting>
  <conditionalFormatting sqref="P4:P5">
    <cfRule type="expression" dxfId="57" priority="20">
      <formula>$U4&gt;1</formula>
    </cfRule>
  </conditionalFormatting>
  <conditionalFormatting sqref="M23:M28 J23:J28">
    <cfRule type="expression" dxfId="56" priority="17">
      <formula>$U23&gt;1</formula>
    </cfRule>
  </conditionalFormatting>
  <conditionalFormatting sqref="J21:J22 M21:M22">
    <cfRule type="expression" dxfId="55" priority="16">
      <formula>$U21&gt;1</formula>
    </cfRule>
  </conditionalFormatting>
  <conditionalFormatting sqref="J19:J22 M19:M22">
    <cfRule type="expression" dxfId="54" priority="15">
      <formula>$U19&gt;1</formula>
    </cfRule>
  </conditionalFormatting>
  <conditionalFormatting sqref="P79:P88 J79:J91 M79:M91 J96:J101 M96:M101">
    <cfRule type="expression" dxfId="53" priority="14">
      <formula>$U79&gt;1</formula>
    </cfRule>
  </conditionalFormatting>
  <conditionalFormatting sqref="P90:P97 M102 J102 P99:P102">
    <cfRule type="expression" dxfId="52" priority="13">
      <formula>$U90&gt;1</formula>
    </cfRule>
  </conditionalFormatting>
  <conditionalFormatting sqref="J76">
    <cfRule type="expression" dxfId="51" priority="12">
      <formula>$U76&gt;1</formula>
    </cfRule>
  </conditionalFormatting>
  <conditionalFormatting sqref="P89">
    <cfRule type="expression" dxfId="50" priority="11">
      <formula>$U89&gt;1</formula>
    </cfRule>
  </conditionalFormatting>
  <conditionalFormatting sqref="J77:J78">
    <cfRule type="expression" dxfId="49" priority="10">
      <formula>$U77&gt;1</formula>
    </cfRule>
  </conditionalFormatting>
  <conditionalFormatting sqref="M77:M78">
    <cfRule type="expression" dxfId="48" priority="9">
      <formula>$U77&gt;1</formula>
    </cfRule>
  </conditionalFormatting>
  <conditionalFormatting sqref="P77:P78">
    <cfRule type="expression" dxfId="47" priority="8">
      <formula>$U77&gt;1</formula>
    </cfRule>
  </conditionalFormatting>
  <conditionalFormatting sqref="M76">
    <cfRule type="expression" dxfId="46" priority="7">
      <formula>$U76&gt;1</formula>
    </cfRule>
  </conditionalFormatting>
  <conditionalFormatting sqref="P76">
    <cfRule type="expression" dxfId="45" priority="6">
      <formula>$U76&gt;1</formula>
    </cfRule>
  </conditionalFormatting>
  <conditionalFormatting sqref="J96:J101 M96:M101">
    <cfRule type="expression" dxfId="44" priority="5">
      <formula>$U96&gt;1</formula>
    </cfRule>
  </conditionalFormatting>
  <conditionalFormatting sqref="J94:J95 M94:M95">
    <cfRule type="expression" dxfId="43" priority="4">
      <formula>$U94&gt;1</formula>
    </cfRule>
  </conditionalFormatting>
  <conditionalFormatting sqref="J92:J95 M92:M95">
    <cfRule type="expression" dxfId="42" priority="3">
      <formula>$U92&gt;1</formula>
    </cfRule>
  </conditionalFormatting>
  <conditionalFormatting sqref="P98">
    <cfRule type="expression" dxfId="41" priority="2">
      <formula>$U98&gt;1</formula>
    </cfRule>
  </conditionalFormatting>
  <conditionalFormatting sqref="P98">
    <cfRule type="expression" dxfId="40" priority="1">
      <formula>$U98&gt;1</formula>
    </cfRule>
  </conditionalFormatting>
  <pageMargins left="0.25" right="0.25" top="0.75" bottom="0.75" header="0.3" footer="0.3"/>
  <pageSetup paperSize="9" scale="21" orientation="landscape" horizontalDpi="4294967293" r:id="rId1"/>
  <headerFooter>
    <oddFooter>&amp;C&amp;1#&amp;"Arial"&amp;6&amp;K626469Internal</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tabColor rgb="FFFF0000"/>
    <pageSetUpPr fitToPage="1"/>
  </sheetPr>
  <dimension ref="A1:H150"/>
  <sheetViews>
    <sheetView topLeftCell="A73" workbookViewId="0">
      <selection activeCell="H93" sqref="H93"/>
    </sheetView>
  </sheetViews>
  <sheetFormatPr baseColWidth="10" defaultColWidth="11.42578125" defaultRowHeight="15" x14ac:dyDescent="0.25"/>
  <cols>
    <col min="4" max="4" width="0" style="32" hidden="1" customWidth="1"/>
    <col min="6" max="6" width="13.28515625" hidden="1" customWidth="1"/>
    <col min="7" max="7" width="14.42578125" bestFit="1" customWidth="1"/>
    <col min="8" max="8" width="17.28515625" style="33" customWidth="1"/>
  </cols>
  <sheetData>
    <row r="1" spans="1:8" x14ac:dyDescent="0.25">
      <c r="A1" s="9">
        <v>1</v>
      </c>
      <c r="B1" s="9">
        <v>2</v>
      </c>
      <c r="C1" s="9">
        <v>3</v>
      </c>
      <c r="D1" s="9">
        <v>5</v>
      </c>
      <c r="E1" s="9">
        <v>6</v>
      </c>
      <c r="F1" s="9">
        <v>7</v>
      </c>
      <c r="G1" s="9">
        <v>8</v>
      </c>
      <c r="H1" s="9">
        <v>9</v>
      </c>
    </row>
    <row r="2" spans="1:8" x14ac:dyDescent="0.25">
      <c r="A2" s="27" t="s">
        <v>26</v>
      </c>
      <c r="B2" s="27" t="s">
        <v>27</v>
      </c>
      <c r="C2" s="27" t="s">
        <v>5</v>
      </c>
      <c r="D2" s="31" t="s">
        <v>42</v>
      </c>
      <c r="E2" s="27" t="s">
        <v>7</v>
      </c>
      <c r="F2" s="27" t="s">
        <v>28</v>
      </c>
      <c r="G2" s="27" t="s">
        <v>1</v>
      </c>
      <c r="H2" s="28" t="s">
        <v>18</v>
      </c>
    </row>
    <row r="3" spans="1:8" ht="15.75" x14ac:dyDescent="0.25">
      <c r="A3" s="117">
        <v>1</v>
      </c>
      <c r="B3" s="37" t="str">
        <f t="shared" ref="B3:G45" si="0">IFERROR(VLOOKUP($A3,Liste_generale_Incrits,B$1,FALSE),"")</f>
        <v>CHABOSSEAU</v>
      </c>
      <c r="C3" s="37" t="str">
        <f t="shared" si="0"/>
        <v>Gatien</v>
      </c>
      <c r="D3" s="38">
        <f t="shared" si="0"/>
        <v>0</v>
      </c>
      <c r="E3" s="37" t="str">
        <f t="shared" si="0"/>
        <v>Poussin G</v>
      </c>
      <c r="F3" s="37">
        <f t="shared" si="0"/>
        <v>0</v>
      </c>
      <c r="G3" s="37" t="str">
        <f t="shared" si="0"/>
        <v>V.C. BRIGNAIS</v>
      </c>
      <c r="H3" s="39">
        <v>1</v>
      </c>
    </row>
    <row r="4" spans="1:8" ht="15.75" x14ac:dyDescent="0.25">
      <c r="A4" s="179">
        <v>4</v>
      </c>
      <c r="B4" s="37" t="str">
        <f t="shared" si="0"/>
        <v>VASSAUX</v>
      </c>
      <c r="C4" s="37" t="str">
        <f t="shared" si="0"/>
        <v>Louis</v>
      </c>
      <c r="D4" s="38">
        <f t="shared" si="0"/>
        <v>0</v>
      </c>
      <c r="E4" s="37" t="str">
        <f t="shared" si="0"/>
        <v>Poussin G</v>
      </c>
      <c r="F4" s="37">
        <f t="shared" si="0"/>
        <v>0</v>
      </c>
      <c r="G4" s="37" t="str">
        <f t="shared" si="0"/>
        <v>V.C. BRIGNAIS</v>
      </c>
      <c r="H4" s="39">
        <v>2</v>
      </c>
    </row>
    <row r="5" spans="1:8" ht="15.75" x14ac:dyDescent="0.25">
      <c r="A5" s="179">
        <v>12</v>
      </c>
      <c r="B5" s="37" t="str">
        <f t="shared" si="0"/>
        <v>PEATIER</v>
      </c>
      <c r="C5" s="37" t="str">
        <f t="shared" si="0"/>
        <v>Auguste</v>
      </c>
      <c r="D5" s="38">
        <f t="shared" si="0"/>
        <v>0</v>
      </c>
      <c r="E5" s="37" t="str">
        <f t="shared" si="0"/>
        <v>Poussin G</v>
      </c>
      <c r="F5" s="37">
        <f t="shared" si="0"/>
        <v>0</v>
      </c>
      <c r="G5" s="37" t="str">
        <f t="shared" si="0"/>
        <v>V.C. BRIGNAIS</v>
      </c>
      <c r="H5" s="39">
        <v>3</v>
      </c>
    </row>
    <row r="6" spans="1:8" ht="15.75" x14ac:dyDescent="0.25">
      <c r="A6" s="117">
        <v>5</v>
      </c>
      <c r="B6" s="37" t="str">
        <f t="shared" si="0"/>
        <v>ARTAUD</v>
      </c>
      <c r="C6" s="37" t="str">
        <f t="shared" si="0"/>
        <v>Tom</v>
      </c>
      <c r="D6" s="38">
        <f t="shared" si="0"/>
        <v>0</v>
      </c>
      <c r="E6" s="37" t="str">
        <f t="shared" si="0"/>
        <v>Poussin G</v>
      </c>
      <c r="F6" s="37">
        <f t="shared" si="0"/>
        <v>0</v>
      </c>
      <c r="G6" s="37" t="str">
        <f t="shared" si="0"/>
        <v>V.C. BRIGNAIS</v>
      </c>
      <c r="H6" s="39">
        <v>4</v>
      </c>
    </row>
    <row r="7" spans="1:8" ht="15.75" x14ac:dyDescent="0.25">
      <c r="A7" s="117">
        <v>7</v>
      </c>
      <c r="B7" s="37" t="str">
        <f t="shared" si="0"/>
        <v>BRAILLON</v>
      </c>
      <c r="C7" s="37" t="str">
        <f t="shared" si="0"/>
        <v>Elio</v>
      </c>
      <c r="D7" s="38">
        <f t="shared" si="0"/>
        <v>0</v>
      </c>
      <c r="E7" s="37" t="str">
        <f t="shared" si="0"/>
        <v>Poussin G</v>
      </c>
      <c r="F7" s="37">
        <f t="shared" si="0"/>
        <v>0</v>
      </c>
      <c r="G7" s="37" t="str">
        <f t="shared" si="0"/>
        <v>E.C. MUROISE</v>
      </c>
      <c r="H7" s="39">
        <v>5</v>
      </c>
    </row>
    <row r="8" spans="1:8" ht="15.75" x14ac:dyDescent="0.25">
      <c r="A8" s="179">
        <v>6</v>
      </c>
      <c r="B8" s="37" t="str">
        <f t="shared" si="0"/>
        <v>BIEKOUA</v>
      </c>
      <c r="C8" s="37" t="str">
        <f t="shared" si="0"/>
        <v>Liam</v>
      </c>
      <c r="D8" s="38">
        <f t="shared" si="0"/>
        <v>0</v>
      </c>
      <c r="E8" s="37" t="str">
        <f t="shared" si="0"/>
        <v>Poussin G</v>
      </c>
      <c r="F8" s="37">
        <f t="shared" si="0"/>
        <v>0</v>
      </c>
      <c r="G8" s="37" t="str">
        <f t="shared" si="0"/>
        <v>V.C. BRIGNAIS</v>
      </c>
      <c r="H8" s="39">
        <v>6</v>
      </c>
    </row>
    <row r="9" spans="1:8" ht="15.75" x14ac:dyDescent="0.25">
      <c r="A9" s="179">
        <v>2</v>
      </c>
      <c r="B9" s="37" t="str">
        <f t="shared" si="0"/>
        <v>CHAUMONT</v>
      </c>
      <c r="C9" s="37" t="str">
        <f t="shared" si="0"/>
        <v>Lucas</v>
      </c>
      <c r="D9" s="38">
        <f t="shared" si="0"/>
        <v>0</v>
      </c>
      <c r="E9" s="37" t="str">
        <f t="shared" si="0"/>
        <v>Poussin G</v>
      </c>
      <c r="F9" s="37">
        <f t="shared" si="0"/>
        <v>0</v>
      </c>
      <c r="G9" s="37" t="str">
        <f t="shared" si="0"/>
        <v>V.C. BRIGNAIS</v>
      </c>
      <c r="H9" s="39">
        <v>7</v>
      </c>
    </row>
    <row r="10" spans="1:8" ht="15.75" x14ac:dyDescent="0.25">
      <c r="A10" s="117">
        <v>3</v>
      </c>
      <c r="B10" s="37" t="str">
        <f t="shared" si="0"/>
        <v>KHEMISSI</v>
      </c>
      <c r="C10" s="37" t="str">
        <f t="shared" si="0"/>
        <v>Noam</v>
      </c>
      <c r="D10" s="38">
        <f t="shared" si="0"/>
        <v>0</v>
      </c>
      <c r="E10" s="37" t="str">
        <f t="shared" si="0"/>
        <v>Poussin G</v>
      </c>
      <c r="F10" s="37">
        <f t="shared" si="0"/>
        <v>0</v>
      </c>
      <c r="G10" s="37" t="str">
        <f t="shared" si="0"/>
        <v>V.C. BRIGNAIS</v>
      </c>
      <c r="H10" s="39">
        <v>8</v>
      </c>
    </row>
    <row r="11" spans="1:8" ht="15.75" x14ac:dyDescent="0.25">
      <c r="A11" s="117">
        <v>14</v>
      </c>
      <c r="B11" s="37" t="str">
        <f t="shared" si="0"/>
        <v>CHAFFAUD</v>
      </c>
      <c r="C11" s="37" t="str">
        <f t="shared" si="0"/>
        <v>Aloïs</v>
      </c>
      <c r="D11" s="38">
        <f t="shared" si="0"/>
        <v>0</v>
      </c>
      <c r="E11" s="37" t="str">
        <f t="shared" si="0"/>
        <v>Poussin G</v>
      </c>
      <c r="F11" s="37">
        <f t="shared" si="0"/>
        <v>0</v>
      </c>
      <c r="G11" s="37" t="str">
        <f t="shared" si="0"/>
        <v>E.C. BOURG EN BRESSE</v>
      </c>
      <c r="H11" s="39">
        <v>9</v>
      </c>
    </row>
    <row r="12" spans="1:8" ht="15.75" x14ac:dyDescent="0.25">
      <c r="A12" s="179">
        <v>21</v>
      </c>
      <c r="B12" s="37" t="str">
        <f t="shared" si="0"/>
        <v>PAPILLON</v>
      </c>
      <c r="C12" s="37" t="str">
        <f t="shared" si="0"/>
        <v>Léonie</v>
      </c>
      <c r="D12" s="38">
        <f t="shared" si="0"/>
        <v>0</v>
      </c>
      <c r="E12" s="37" t="str">
        <f t="shared" si="0"/>
        <v>Poussin F</v>
      </c>
      <c r="F12" s="37">
        <f t="shared" si="0"/>
        <v>0</v>
      </c>
      <c r="G12" s="37" t="str">
        <f t="shared" si="0"/>
        <v>V.C. BRIGNAIS</v>
      </c>
      <c r="H12" s="39">
        <v>1</v>
      </c>
    </row>
    <row r="13" spans="1:8" x14ac:dyDescent="0.25">
      <c r="A13" s="27" t="s">
        <v>26</v>
      </c>
      <c r="B13" s="27" t="s">
        <v>27</v>
      </c>
      <c r="C13" s="27" t="s">
        <v>5</v>
      </c>
      <c r="D13" s="31" t="s">
        <v>42</v>
      </c>
      <c r="E13" s="27" t="s">
        <v>7</v>
      </c>
      <c r="F13" s="27" t="s">
        <v>28</v>
      </c>
      <c r="G13" s="27" t="s">
        <v>1</v>
      </c>
      <c r="H13" s="28" t="s">
        <v>298</v>
      </c>
    </row>
    <row r="14" spans="1:8" ht="15.75" x14ac:dyDescent="0.25">
      <c r="A14" s="117">
        <v>86</v>
      </c>
      <c r="B14" s="37" t="str">
        <f t="shared" si="0"/>
        <v>PLASSOT</v>
      </c>
      <c r="C14" s="37" t="str">
        <f t="shared" si="0"/>
        <v>Simon</v>
      </c>
      <c r="D14" s="38">
        <f t="shared" si="0"/>
        <v>0</v>
      </c>
      <c r="E14" s="37" t="str">
        <f t="shared" si="0"/>
        <v>Pupille G</v>
      </c>
      <c r="F14" s="37">
        <f t="shared" si="0"/>
        <v>0</v>
      </c>
      <c r="G14" s="37" t="str">
        <f t="shared" si="0"/>
        <v>VERCORS V.T.T.</v>
      </c>
      <c r="H14" s="39">
        <v>1</v>
      </c>
    </row>
    <row r="15" spans="1:8" ht="15.75" x14ac:dyDescent="0.25">
      <c r="A15" s="117">
        <v>62</v>
      </c>
      <c r="B15" s="37" t="str">
        <f t="shared" si="0"/>
        <v>BUNEA</v>
      </c>
      <c r="C15" s="37" t="str">
        <f t="shared" si="0"/>
        <v>Flavius</v>
      </c>
      <c r="D15" s="38">
        <f t="shared" si="0"/>
        <v>0</v>
      </c>
      <c r="E15" s="37" t="str">
        <f t="shared" si="0"/>
        <v>Pupille G</v>
      </c>
      <c r="F15" s="37">
        <f t="shared" si="0"/>
        <v>0</v>
      </c>
      <c r="G15" s="37" t="str">
        <f t="shared" si="0"/>
        <v>V.C. ROANNAIS</v>
      </c>
      <c r="H15" s="39">
        <v>2</v>
      </c>
    </row>
    <row r="16" spans="1:8" ht="15.75" x14ac:dyDescent="0.25">
      <c r="A16" s="179">
        <v>80</v>
      </c>
      <c r="B16" s="37" t="str">
        <f t="shared" si="0"/>
        <v>CHAFFAUD</v>
      </c>
      <c r="C16" s="37" t="str">
        <f t="shared" si="0"/>
        <v>Eliott</v>
      </c>
      <c r="D16" s="38">
        <f t="shared" si="0"/>
        <v>0</v>
      </c>
      <c r="E16" s="37" t="str">
        <f t="shared" si="0"/>
        <v>Pupille G</v>
      </c>
      <c r="F16" s="37">
        <f t="shared" si="0"/>
        <v>0</v>
      </c>
      <c r="G16" s="37" t="str">
        <f t="shared" si="0"/>
        <v>E.C. BOURG EN BRESSE</v>
      </c>
      <c r="H16" s="39">
        <v>3</v>
      </c>
    </row>
    <row r="17" spans="1:8" ht="15.75" x14ac:dyDescent="0.25">
      <c r="A17" s="117">
        <v>59</v>
      </c>
      <c r="B17" s="37" t="str">
        <f t="shared" si="0"/>
        <v>GALOIS</v>
      </c>
      <c r="C17" s="37" t="str">
        <f t="shared" si="0"/>
        <v>Maxence</v>
      </c>
      <c r="D17" s="38">
        <f t="shared" si="0"/>
        <v>0</v>
      </c>
      <c r="E17" s="37" t="str">
        <f t="shared" si="0"/>
        <v>Pupille G</v>
      </c>
      <c r="F17" s="37">
        <f t="shared" si="0"/>
        <v>0</v>
      </c>
      <c r="G17" s="37" t="str">
        <f t="shared" si="0"/>
        <v>POMMIERS VTT</v>
      </c>
      <c r="H17" s="39">
        <v>4</v>
      </c>
    </row>
    <row r="18" spans="1:8" ht="15.75" x14ac:dyDescent="0.25">
      <c r="A18" s="179">
        <v>87</v>
      </c>
      <c r="B18" s="37" t="str">
        <f t="shared" si="0"/>
        <v>ROCHAS</v>
      </c>
      <c r="C18" s="37" t="str">
        <f t="shared" si="0"/>
        <v>Johann</v>
      </c>
      <c r="D18" s="38">
        <f t="shared" si="0"/>
        <v>0</v>
      </c>
      <c r="E18" s="37" t="str">
        <f t="shared" si="0"/>
        <v>Pupille G</v>
      </c>
      <c r="F18" s="37">
        <f t="shared" si="0"/>
        <v>0</v>
      </c>
      <c r="G18" s="37" t="str">
        <f t="shared" si="0"/>
        <v>VERCORS V.T.T.</v>
      </c>
      <c r="H18" s="39">
        <v>5</v>
      </c>
    </row>
    <row r="19" spans="1:8" ht="15.75" x14ac:dyDescent="0.25">
      <c r="A19" s="179">
        <v>51</v>
      </c>
      <c r="B19" s="37" t="str">
        <f t="shared" si="0"/>
        <v>LAPICOREY</v>
      </c>
      <c r="C19" s="37" t="str">
        <f t="shared" si="0"/>
        <v>Ethan</v>
      </c>
      <c r="D19" s="38">
        <f t="shared" si="0"/>
        <v>0</v>
      </c>
      <c r="E19" s="37" t="str">
        <f t="shared" si="0"/>
        <v>Pupille G</v>
      </c>
      <c r="F19" s="37">
        <f t="shared" si="0"/>
        <v>0</v>
      </c>
      <c r="G19" s="37" t="str">
        <f t="shared" si="0"/>
        <v>V.C. BRIGNAIS</v>
      </c>
      <c r="H19" s="39">
        <v>6</v>
      </c>
    </row>
    <row r="20" spans="1:8" ht="15.75" x14ac:dyDescent="0.25">
      <c r="A20" s="117">
        <v>56</v>
      </c>
      <c r="B20" s="37" t="str">
        <f t="shared" si="0"/>
        <v>SEMET USTUN</v>
      </c>
      <c r="C20" s="37" t="str">
        <f t="shared" si="0"/>
        <v>Ezékiel</v>
      </c>
      <c r="D20" s="38">
        <f t="shared" si="0"/>
        <v>0</v>
      </c>
      <c r="E20" s="37" t="str">
        <f t="shared" si="0"/>
        <v>Pupille G</v>
      </c>
      <c r="F20" s="37">
        <f t="shared" si="0"/>
        <v>0</v>
      </c>
      <c r="G20" s="37" t="str">
        <f t="shared" si="0"/>
        <v>V.C. BRIGNAIS</v>
      </c>
      <c r="H20" s="39">
        <v>7</v>
      </c>
    </row>
    <row r="21" spans="1:8" ht="15.75" x14ac:dyDescent="0.25">
      <c r="A21" s="179">
        <v>53</v>
      </c>
      <c r="B21" s="37" t="str">
        <f t="shared" si="0"/>
        <v>REFK</v>
      </c>
      <c r="C21" s="37" t="str">
        <f t="shared" si="0"/>
        <v>Basile</v>
      </c>
      <c r="D21" s="38">
        <f t="shared" si="0"/>
        <v>0</v>
      </c>
      <c r="E21" s="37" t="str">
        <f t="shared" si="0"/>
        <v>Pupille G</v>
      </c>
      <c r="F21" s="37">
        <f t="shared" si="0"/>
        <v>0</v>
      </c>
      <c r="G21" s="37" t="str">
        <f t="shared" si="0"/>
        <v>V.C. BRIGNAIS</v>
      </c>
      <c r="H21" s="39">
        <v>8</v>
      </c>
    </row>
    <row r="22" spans="1:8" ht="15.75" x14ac:dyDescent="0.25">
      <c r="A22" s="179">
        <v>60</v>
      </c>
      <c r="B22" s="37" t="str">
        <f t="shared" si="0"/>
        <v>GONCALVES</v>
      </c>
      <c r="C22" s="37" t="str">
        <f t="shared" si="0"/>
        <v>Alexis</v>
      </c>
      <c r="D22" s="38">
        <f t="shared" si="0"/>
        <v>0</v>
      </c>
      <c r="E22" s="37" t="str">
        <f t="shared" si="0"/>
        <v>Pupille G</v>
      </c>
      <c r="F22" s="37">
        <f t="shared" si="0"/>
        <v>0</v>
      </c>
      <c r="G22" s="37" t="str">
        <f t="shared" si="0"/>
        <v>POMMIERS VTT</v>
      </c>
      <c r="H22" s="39">
        <v>9</v>
      </c>
    </row>
    <row r="23" spans="1:8" ht="15.75" x14ac:dyDescent="0.25">
      <c r="A23" s="117">
        <v>68</v>
      </c>
      <c r="B23" s="37" t="str">
        <f t="shared" si="0"/>
        <v>FRECON</v>
      </c>
      <c r="C23" s="37" t="str">
        <f t="shared" si="0"/>
        <v>Hugo</v>
      </c>
      <c r="D23" s="38">
        <f t="shared" si="0"/>
        <v>0</v>
      </c>
      <c r="E23" s="37" t="str">
        <f t="shared" si="0"/>
        <v>Pupille G</v>
      </c>
      <c r="F23" s="37">
        <f t="shared" si="0"/>
        <v>0</v>
      </c>
      <c r="G23" s="37" t="str">
        <f t="shared" si="0"/>
        <v>E.C. MUROISE</v>
      </c>
      <c r="H23" s="39">
        <v>10</v>
      </c>
    </row>
    <row r="24" spans="1:8" ht="15.75" x14ac:dyDescent="0.25">
      <c r="A24" s="179">
        <v>70</v>
      </c>
      <c r="B24" s="37" t="str">
        <f t="shared" si="0"/>
        <v>BULLION ANGOT</v>
      </c>
      <c r="C24" s="37" t="str">
        <f t="shared" si="0"/>
        <v>Noémie</v>
      </c>
      <c r="D24" s="38">
        <f t="shared" si="0"/>
        <v>0</v>
      </c>
      <c r="E24" s="37" t="str">
        <f t="shared" si="0"/>
        <v>Pupille F</v>
      </c>
      <c r="F24" s="37">
        <f t="shared" si="0"/>
        <v>0</v>
      </c>
      <c r="G24" s="37" t="str">
        <f t="shared" si="0"/>
        <v>CLUB VTT D'IRIGNY (JSI)</v>
      </c>
      <c r="H24" s="39">
        <v>1</v>
      </c>
    </row>
    <row r="25" spans="1:8" ht="15.75" x14ac:dyDescent="0.25">
      <c r="A25" s="179">
        <v>63</v>
      </c>
      <c r="B25" s="37" t="str">
        <f t="shared" si="0"/>
        <v>CHALANT BARBIER</v>
      </c>
      <c r="C25" s="37" t="str">
        <f t="shared" si="0"/>
        <v>Tom</v>
      </c>
      <c r="D25" s="38">
        <f t="shared" si="0"/>
        <v>0</v>
      </c>
      <c r="E25" s="37" t="str">
        <f t="shared" si="0"/>
        <v>Pupille G</v>
      </c>
      <c r="F25" s="37">
        <f t="shared" si="0"/>
        <v>0</v>
      </c>
      <c r="G25" s="37" t="str">
        <f t="shared" si="0"/>
        <v>VOIRON BIKE ACADEMY</v>
      </c>
      <c r="H25" s="39">
        <v>11</v>
      </c>
    </row>
    <row r="26" spans="1:8" ht="15.75" x14ac:dyDescent="0.25">
      <c r="A26" s="117">
        <v>73</v>
      </c>
      <c r="B26" s="37" t="str">
        <f t="shared" si="0"/>
        <v>ANTENUCCI</v>
      </c>
      <c r="C26" s="37" t="str">
        <f t="shared" si="0"/>
        <v>Milan</v>
      </c>
      <c r="D26" s="38">
        <f t="shared" si="0"/>
        <v>0</v>
      </c>
      <c r="E26" s="37" t="str">
        <f t="shared" si="0"/>
        <v>Pupille G</v>
      </c>
      <c r="F26" s="37">
        <f t="shared" si="0"/>
        <v>0</v>
      </c>
      <c r="G26" s="37" t="str">
        <f t="shared" si="0"/>
        <v>CLUB VTT D'IRIGNY (JSI)</v>
      </c>
      <c r="H26" s="39">
        <v>12</v>
      </c>
    </row>
    <row r="27" spans="1:8" ht="15.75" x14ac:dyDescent="0.25">
      <c r="A27" s="179">
        <v>66</v>
      </c>
      <c r="B27" s="37" t="str">
        <f t="shared" si="0"/>
        <v>COLLADO</v>
      </c>
      <c r="C27" s="37" t="str">
        <f t="shared" si="0"/>
        <v>Maël</v>
      </c>
      <c r="D27" s="38">
        <f t="shared" si="0"/>
        <v>0</v>
      </c>
      <c r="E27" s="37" t="str">
        <f t="shared" si="0"/>
        <v>Pupille G</v>
      </c>
      <c r="F27" s="37">
        <f t="shared" si="0"/>
        <v>0</v>
      </c>
      <c r="G27" s="37" t="str">
        <f t="shared" si="0"/>
        <v>VELO CLUB D'AMBERIEU</v>
      </c>
      <c r="H27" s="39">
        <v>13</v>
      </c>
    </row>
    <row r="28" spans="1:8" ht="15.75" x14ac:dyDescent="0.25">
      <c r="A28" s="179">
        <v>58</v>
      </c>
      <c r="B28" s="37" t="str">
        <f t="shared" si="0"/>
        <v>ARIOLI</v>
      </c>
      <c r="C28" s="37" t="str">
        <f t="shared" si="0"/>
        <v>Robin</v>
      </c>
      <c r="D28" s="38">
        <f t="shared" si="0"/>
        <v>0</v>
      </c>
      <c r="E28" s="37" t="str">
        <f t="shared" si="0"/>
        <v>Pupille G</v>
      </c>
      <c r="F28" s="37">
        <f t="shared" si="0"/>
        <v>0</v>
      </c>
      <c r="G28" s="37" t="str">
        <f t="shared" si="0"/>
        <v>POMMIERS VTT</v>
      </c>
      <c r="H28" s="39">
        <v>14</v>
      </c>
    </row>
    <row r="29" spans="1:8" ht="15.75" x14ac:dyDescent="0.25">
      <c r="A29" s="117">
        <v>50</v>
      </c>
      <c r="B29" s="37" t="str">
        <f t="shared" si="0"/>
        <v>HAMICHE</v>
      </c>
      <c r="C29" s="37" t="str">
        <f t="shared" si="0"/>
        <v>Léon</v>
      </c>
      <c r="D29" s="38">
        <f t="shared" si="0"/>
        <v>0</v>
      </c>
      <c r="E29" s="37" t="str">
        <f t="shared" si="0"/>
        <v>Pupille G</v>
      </c>
      <c r="F29" s="37">
        <f t="shared" si="0"/>
        <v>0</v>
      </c>
      <c r="G29" s="37" t="str">
        <f t="shared" si="0"/>
        <v>V.C. BRIGNAIS</v>
      </c>
      <c r="H29" s="39">
        <v>15</v>
      </c>
    </row>
    <row r="30" spans="1:8" ht="15.75" x14ac:dyDescent="0.25">
      <c r="A30" s="117">
        <v>54</v>
      </c>
      <c r="B30" s="37" t="str">
        <f t="shared" si="0"/>
        <v>ROUVEURE</v>
      </c>
      <c r="C30" s="37" t="str">
        <f t="shared" si="0"/>
        <v>Mathis</v>
      </c>
      <c r="D30" s="38">
        <f t="shared" si="0"/>
        <v>0</v>
      </c>
      <c r="E30" s="37" t="str">
        <f t="shared" si="0"/>
        <v>Pupille G</v>
      </c>
      <c r="F30" s="37">
        <f t="shared" si="0"/>
        <v>0</v>
      </c>
      <c r="G30" s="37" t="str">
        <f t="shared" si="0"/>
        <v>V.C. BRIGNAIS</v>
      </c>
      <c r="H30" s="39">
        <v>16</v>
      </c>
    </row>
    <row r="31" spans="1:8" ht="15.75" x14ac:dyDescent="0.25">
      <c r="A31" s="117">
        <v>64</v>
      </c>
      <c r="B31" s="37" t="str">
        <f t="shared" si="0"/>
        <v>CHAMPION</v>
      </c>
      <c r="C31" s="37" t="str">
        <f t="shared" si="0"/>
        <v>Rémi</v>
      </c>
      <c r="D31" s="38">
        <f t="shared" si="0"/>
        <v>0</v>
      </c>
      <c r="E31" s="37" t="str">
        <f t="shared" si="0"/>
        <v>Pupille G</v>
      </c>
      <c r="F31" s="37">
        <f t="shared" si="0"/>
        <v>0</v>
      </c>
      <c r="G31" s="37" t="str">
        <f t="shared" si="0"/>
        <v>E.C. MUROISE</v>
      </c>
      <c r="H31" s="39">
        <v>17</v>
      </c>
    </row>
    <row r="32" spans="1:8" ht="15.75" x14ac:dyDescent="0.25">
      <c r="A32" s="179">
        <v>55</v>
      </c>
      <c r="B32" s="37" t="str">
        <f t="shared" si="0"/>
        <v>SANCHEZ</v>
      </c>
      <c r="C32" s="37" t="str">
        <f t="shared" si="0"/>
        <v>Gabin</v>
      </c>
      <c r="D32" s="38">
        <f t="shared" si="0"/>
        <v>0</v>
      </c>
      <c r="E32" s="37" t="str">
        <f t="shared" si="0"/>
        <v>Pupille G</v>
      </c>
      <c r="F32" s="37">
        <f t="shared" si="0"/>
        <v>0</v>
      </c>
      <c r="G32" s="37" t="str">
        <f t="shared" si="0"/>
        <v>V.C. BRIGNAIS</v>
      </c>
      <c r="H32" s="39">
        <v>18</v>
      </c>
    </row>
    <row r="33" spans="1:8" ht="15.75" x14ac:dyDescent="0.25">
      <c r="A33" s="117">
        <v>52</v>
      </c>
      <c r="B33" s="37" t="str">
        <f t="shared" si="0"/>
        <v>MERIC</v>
      </c>
      <c r="C33" s="37" t="str">
        <f t="shared" si="0"/>
        <v>Vadim</v>
      </c>
      <c r="D33" s="38">
        <f t="shared" si="0"/>
        <v>0</v>
      </c>
      <c r="E33" s="37" t="str">
        <f t="shared" si="0"/>
        <v>Pupille G</v>
      </c>
      <c r="F33" s="37">
        <f t="shared" si="0"/>
        <v>0</v>
      </c>
      <c r="G33" s="37" t="str">
        <f t="shared" si="0"/>
        <v>V.C. BRIGNAIS</v>
      </c>
      <c r="H33" s="39">
        <v>19</v>
      </c>
    </row>
    <row r="34" spans="1:8" x14ac:dyDescent="0.25">
      <c r="A34" s="27" t="s">
        <v>26</v>
      </c>
      <c r="B34" s="27" t="s">
        <v>27</v>
      </c>
      <c r="C34" s="27" t="s">
        <v>5</v>
      </c>
      <c r="D34" s="31" t="s">
        <v>42</v>
      </c>
      <c r="E34" s="27" t="s">
        <v>7</v>
      </c>
      <c r="F34" s="27" t="s">
        <v>28</v>
      </c>
      <c r="G34" s="27" t="s">
        <v>1</v>
      </c>
      <c r="H34" s="28" t="s">
        <v>297</v>
      </c>
    </row>
    <row r="35" spans="1:8" ht="15.75" x14ac:dyDescent="0.25">
      <c r="A35" s="179">
        <v>70</v>
      </c>
      <c r="B35" s="37" t="str">
        <f t="shared" si="0"/>
        <v>BULLION ANGOT</v>
      </c>
      <c r="C35" s="37" t="str">
        <f t="shared" si="0"/>
        <v>Noémie</v>
      </c>
      <c r="D35" s="38">
        <f t="shared" si="0"/>
        <v>0</v>
      </c>
      <c r="E35" s="37" t="str">
        <f t="shared" si="0"/>
        <v>Pupille F</v>
      </c>
      <c r="F35" s="37">
        <f t="shared" si="0"/>
        <v>0</v>
      </c>
      <c r="G35" s="37" t="str">
        <f t="shared" si="0"/>
        <v>CLUB VTT D'IRIGNY (JSI)</v>
      </c>
      <c r="H35" s="39">
        <v>1</v>
      </c>
    </row>
    <row r="36" spans="1:8" x14ac:dyDescent="0.25">
      <c r="A36" s="152"/>
      <c r="B36" s="37" t="str">
        <f t="shared" si="0"/>
        <v/>
      </c>
      <c r="C36" s="37" t="str">
        <f t="shared" si="0"/>
        <v/>
      </c>
      <c r="D36" s="38" t="str">
        <f t="shared" si="0"/>
        <v/>
      </c>
      <c r="E36" s="37" t="str">
        <f t="shared" si="0"/>
        <v/>
      </c>
      <c r="F36" s="37" t="str">
        <f t="shared" si="0"/>
        <v/>
      </c>
      <c r="G36" s="37" t="str">
        <f t="shared" si="0"/>
        <v/>
      </c>
      <c r="H36" s="39"/>
    </row>
    <row r="37" spans="1:8" x14ac:dyDescent="0.25">
      <c r="A37" s="27" t="s">
        <v>26</v>
      </c>
      <c r="B37" s="27" t="s">
        <v>27</v>
      </c>
      <c r="C37" s="27" t="s">
        <v>5</v>
      </c>
      <c r="D37" s="31" t="s">
        <v>42</v>
      </c>
      <c r="E37" s="27" t="s">
        <v>7</v>
      </c>
      <c r="F37" s="27" t="s">
        <v>28</v>
      </c>
      <c r="G37" s="27" t="s">
        <v>1</v>
      </c>
      <c r="H37" s="28" t="s">
        <v>298</v>
      </c>
    </row>
    <row r="38" spans="1:8" ht="15.75" x14ac:dyDescent="0.25">
      <c r="A38" s="117">
        <v>118</v>
      </c>
      <c r="B38" s="37" t="str">
        <f t="shared" si="0"/>
        <v>VINCENT</v>
      </c>
      <c r="C38" s="37" t="str">
        <f t="shared" si="0"/>
        <v>Lohan</v>
      </c>
      <c r="D38" s="38">
        <f t="shared" si="0"/>
        <v>0</v>
      </c>
      <c r="E38" s="37" t="str">
        <f t="shared" si="0"/>
        <v>Benjamin G</v>
      </c>
      <c r="F38" s="37">
        <f t="shared" si="0"/>
        <v>0</v>
      </c>
      <c r="G38" s="37" t="str">
        <f t="shared" si="0"/>
        <v>V.C. BRIGNAIS</v>
      </c>
      <c r="H38" s="39">
        <v>1</v>
      </c>
    </row>
    <row r="39" spans="1:8" ht="15.75" x14ac:dyDescent="0.25">
      <c r="A39" s="117">
        <v>151</v>
      </c>
      <c r="B39" s="37" t="str">
        <f t="shared" si="0"/>
        <v>REFK</v>
      </c>
      <c r="C39" s="37" t="str">
        <f t="shared" si="0"/>
        <v>Pénélope</v>
      </c>
      <c r="D39" s="38">
        <f t="shared" si="0"/>
        <v>0</v>
      </c>
      <c r="E39" s="37" t="str">
        <f t="shared" si="0"/>
        <v>Benjamin F</v>
      </c>
      <c r="F39" s="37">
        <f t="shared" si="0"/>
        <v>0</v>
      </c>
      <c r="G39" s="37" t="str">
        <f t="shared" si="0"/>
        <v>V.C. BRIGNAIS</v>
      </c>
      <c r="H39" s="39">
        <v>1</v>
      </c>
    </row>
    <row r="40" spans="1:8" ht="15.75" x14ac:dyDescent="0.25">
      <c r="A40" s="117">
        <v>114</v>
      </c>
      <c r="B40" s="37" t="str">
        <f t="shared" si="0"/>
        <v>POURCHET</v>
      </c>
      <c r="C40" s="37" t="str">
        <f t="shared" si="0"/>
        <v>Nathanaël</v>
      </c>
      <c r="D40" s="38">
        <f t="shared" si="0"/>
        <v>0</v>
      </c>
      <c r="E40" s="37" t="str">
        <f t="shared" si="0"/>
        <v>Benjamin G</v>
      </c>
      <c r="F40" s="37">
        <f t="shared" si="0"/>
        <v>0</v>
      </c>
      <c r="G40" s="37" t="str">
        <f t="shared" si="0"/>
        <v>V.C. BRIGNAIS</v>
      </c>
      <c r="H40" s="39">
        <v>2</v>
      </c>
    </row>
    <row r="41" spans="1:8" ht="15.75" x14ac:dyDescent="0.25">
      <c r="A41" s="179">
        <v>113</v>
      </c>
      <c r="B41" s="37" t="str">
        <f t="shared" si="0"/>
        <v>OTT</v>
      </c>
      <c r="C41" s="37" t="str">
        <f t="shared" si="0"/>
        <v>Martin</v>
      </c>
      <c r="D41" s="38">
        <f t="shared" si="0"/>
        <v>0</v>
      </c>
      <c r="E41" s="37" t="str">
        <f t="shared" si="0"/>
        <v>Benjamin G</v>
      </c>
      <c r="F41" s="37">
        <f t="shared" si="0"/>
        <v>0</v>
      </c>
      <c r="G41" s="37" t="str">
        <f t="shared" si="0"/>
        <v>E.C. MUROISE</v>
      </c>
      <c r="H41" s="39">
        <v>3</v>
      </c>
    </row>
    <row r="42" spans="1:8" ht="15.75" x14ac:dyDescent="0.25">
      <c r="A42" s="117">
        <v>125</v>
      </c>
      <c r="B42" s="37" t="str">
        <f t="shared" si="0"/>
        <v>LEMBLE</v>
      </c>
      <c r="C42" s="37" t="str">
        <f t="shared" si="0"/>
        <v>Antoine</v>
      </c>
      <c r="D42" s="38">
        <f t="shared" si="0"/>
        <v>0</v>
      </c>
      <c r="E42" s="37" t="str">
        <f t="shared" si="0"/>
        <v>Benjamin G</v>
      </c>
      <c r="F42" s="37">
        <f t="shared" si="0"/>
        <v>0</v>
      </c>
      <c r="G42" s="37" t="str">
        <f t="shared" si="0"/>
        <v>POMMIERS VTT</v>
      </c>
      <c r="H42" s="39">
        <v>4</v>
      </c>
    </row>
    <row r="43" spans="1:8" ht="15.75" x14ac:dyDescent="0.25">
      <c r="A43" s="179">
        <v>150</v>
      </c>
      <c r="B43" s="37" t="str">
        <f t="shared" si="0"/>
        <v>GRIFFITHS</v>
      </c>
      <c r="C43" s="37" t="str">
        <f t="shared" si="0"/>
        <v>Imogen</v>
      </c>
      <c r="D43" s="38">
        <f t="shared" si="0"/>
        <v>0</v>
      </c>
      <c r="E43" s="37" t="str">
        <f t="shared" si="0"/>
        <v>Benjamin F</v>
      </c>
      <c r="F43" s="37">
        <f t="shared" si="0"/>
        <v>0</v>
      </c>
      <c r="G43" s="37" t="str">
        <f t="shared" si="0"/>
        <v>U.C.H.A.V. PAYS DE L'AIN VTT</v>
      </c>
      <c r="H43" s="39">
        <v>2</v>
      </c>
    </row>
    <row r="44" spans="1:8" ht="15.75" x14ac:dyDescent="0.25">
      <c r="A44" s="179">
        <v>121</v>
      </c>
      <c r="B44" s="37" t="str">
        <f t="shared" si="0"/>
        <v>BRUNNENGREBER</v>
      </c>
      <c r="C44" s="37" t="str">
        <f t="shared" si="0"/>
        <v>Paulin</v>
      </c>
      <c r="D44" s="38">
        <f t="shared" si="0"/>
        <v>0</v>
      </c>
      <c r="E44" s="37" t="str">
        <f t="shared" si="0"/>
        <v>Benjamin G</v>
      </c>
      <c r="F44" s="37">
        <f t="shared" si="0"/>
        <v>0</v>
      </c>
      <c r="G44" s="37" t="str">
        <f t="shared" si="0"/>
        <v>POMMIERS VTT</v>
      </c>
      <c r="H44" s="39">
        <v>5</v>
      </c>
    </row>
    <row r="45" spans="1:8" ht="15.75" x14ac:dyDescent="0.25">
      <c r="A45" s="179">
        <v>137</v>
      </c>
      <c r="B45" s="37" t="str">
        <f t="shared" si="0"/>
        <v>VIOLLET</v>
      </c>
      <c r="C45" s="37" t="str">
        <f t="shared" si="0"/>
        <v>Simon</v>
      </c>
      <c r="D45" s="38">
        <f t="shared" si="0"/>
        <v>0</v>
      </c>
      <c r="E45" s="37" t="str">
        <f t="shared" ref="B45:G84" si="1">IFERROR(VLOOKUP($A45,Liste_generale_Incrits,E$1,FALSE),"")</f>
        <v>Benjamin G</v>
      </c>
      <c r="F45" s="37">
        <f t="shared" si="1"/>
        <v>0</v>
      </c>
      <c r="G45" s="37" t="str">
        <f t="shared" si="1"/>
        <v>E.C. BOURG EN BRESSE</v>
      </c>
      <c r="H45" s="39">
        <v>6</v>
      </c>
    </row>
    <row r="46" spans="1:8" ht="15.75" x14ac:dyDescent="0.25">
      <c r="A46" s="179">
        <v>102</v>
      </c>
      <c r="B46" s="37" t="str">
        <f t="shared" si="1"/>
        <v>BENEUX</v>
      </c>
      <c r="C46" s="37" t="str">
        <f t="shared" si="1"/>
        <v>Simon</v>
      </c>
      <c r="D46" s="38">
        <f t="shared" si="1"/>
        <v>0</v>
      </c>
      <c r="E46" s="37" t="str">
        <f t="shared" si="1"/>
        <v>Benjamin G</v>
      </c>
      <c r="F46" s="37">
        <f t="shared" si="1"/>
        <v>0</v>
      </c>
      <c r="G46" s="37" t="str">
        <f t="shared" si="1"/>
        <v>V.C. BRIGNAIS</v>
      </c>
      <c r="H46" s="39">
        <v>7</v>
      </c>
    </row>
    <row r="47" spans="1:8" ht="15.75" x14ac:dyDescent="0.25">
      <c r="A47" s="117">
        <v>123</v>
      </c>
      <c r="B47" s="37" t="str">
        <f t="shared" si="1"/>
        <v>DELLA MALVA</v>
      </c>
      <c r="C47" s="37" t="str">
        <f t="shared" si="1"/>
        <v>Albin</v>
      </c>
      <c r="D47" s="38">
        <f t="shared" si="1"/>
        <v>0</v>
      </c>
      <c r="E47" s="37" t="str">
        <f t="shared" si="1"/>
        <v>Benjamin G</v>
      </c>
      <c r="F47" s="37">
        <f t="shared" si="1"/>
        <v>0</v>
      </c>
      <c r="G47" s="37" t="str">
        <f t="shared" si="1"/>
        <v>POMMIERS VTT</v>
      </c>
      <c r="H47" s="39">
        <v>8</v>
      </c>
    </row>
    <row r="48" spans="1:8" ht="15.75" x14ac:dyDescent="0.25">
      <c r="A48" s="117">
        <v>110</v>
      </c>
      <c r="B48" s="37" t="str">
        <f t="shared" si="1"/>
        <v>NIOGRET</v>
      </c>
      <c r="C48" s="37" t="str">
        <f t="shared" si="1"/>
        <v>Lenno</v>
      </c>
      <c r="D48" s="38">
        <f t="shared" si="1"/>
        <v>0</v>
      </c>
      <c r="E48" s="37" t="str">
        <f t="shared" si="1"/>
        <v>Benjamin G</v>
      </c>
      <c r="F48" s="37">
        <f t="shared" si="1"/>
        <v>0</v>
      </c>
      <c r="G48" s="37" t="str">
        <f t="shared" si="1"/>
        <v>E.C. MUROISE</v>
      </c>
      <c r="H48" s="39">
        <v>9</v>
      </c>
    </row>
    <row r="49" spans="1:8" ht="15.75" x14ac:dyDescent="0.25">
      <c r="A49" s="117">
        <v>101</v>
      </c>
      <c r="B49" s="37" t="str">
        <f t="shared" si="1"/>
        <v>BALLEFIN</v>
      </c>
      <c r="C49" s="37" t="str">
        <f t="shared" si="1"/>
        <v>Quentin</v>
      </c>
      <c r="D49" s="38">
        <f t="shared" si="1"/>
        <v>0</v>
      </c>
      <c r="E49" s="37" t="str">
        <f t="shared" si="1"/>
        <v>Benjamin G</v>
      </c>
      <c r="F49" s="37">
        <f t="shared" si="1"/>
        <v>0</v>
      </c>
      <c r="G49" s="37" t="str">
        <f t="shared" si="1"/>
        <v>E.C. MUROISE</v>
      </c>
      <c r="H49" s="39">
        <v>10</v>
      </c>
    </row>
    <row r="50" spans="1:8" ht="15.75" x14ac:dyDescent="0.25">
      <c r="A50" s="179">
        <v>111</v>
      </c>
      <c r="B50" s="37" t="str">
        <f t="shared" si="1"/>
        <v>OLIVIER</v>
      </c>
      <c r="C50" s="37" t="str">
        <f t="shared" si="1"/>
        <v>Baptiste</v>
      </c>
      <c r="D50" s="38">
        <f t="shared" si="1"/>
        <v>0</v>
      </c>
      <c r="E50" s="37" t="str">
        <f t="shared" si="1"/>
        <v>Benjamin G</v>
      </c>
      <c r="F50" s="37">
        <f t="shared" si="1"/>
        <v>0</v>
      </c>
      <c r="G50" s="37" t="str">
        <f t="shared" si="1"/>
        <v>E.C. MUROISE</v>
      </c>
      <c r="H50" s="39">
        <v>11</v>
      </c>
    </row>
    <row r="51" spans="1:8" ht="15.75" x14ac:dyDescent="0.25">
      <c r="A51" s="179">
        <v>124</v>
      </c>
      <c r="B51" s="37" t="str">
        <f t="shared" si="1"/>
        <v>GONCALVES</v>
      </c>
      <c r="C51" s="37" t="str">
        <f t="shared" si="1"/>
        <v>Quentin</v>
      </c>
      <c r="D51" s="38">
        <f t="shared" si="1"/>
        <v>0</v>
      </c>
      <c r="E51" s="37" t="str">
        <f t="shared" si="1"/>
        <v>Benjamin G</v>
      </c>
      <c r="F51" s="37">
        <f t="shared" si="1"/>
        <v>0</v>
      </c>
      <c r="G51" s="37" t="str">
        <f t="shared" si="1"/>
        <v>POMMIERS VTT</v>
      </c>
      <c r="H51" s="39">
        <v>12</v>
      </c>
    </row>
    <row r="52" spans="1:8" ht="15.75" x14ac:dyDescent="0.25">
      <c r="A52" s="117">
        <v>112</v>
      </c>
      <c r="B52" s="37" t="str">
        <f t="shared" si="1"/>
        <v>OLIVIER</v>
      </c>
      <c r="C52" s="37" t="str">
        <f t="shared" si="1"/>
        <v>Quentin</v>
      </c>
      <c r="D52" s="38">
        <f t="shared" si="1"/>
        <v>0</v>
      </c>
      <c r="E52" s="37" t="str">
        <f t="shared" si="1"/>
        <v>Benjamin G</v>
      </c>
      <c r="F52" s="37">
        <f t="shared" si="1"/>
        <v>0</v>
      </c>
      <c r="G52" s="37" t="str">
        <f t="shared" si="1"/>
        <v>E.C. MUROISE</v>
      </c>
      <c r="H52" s="39">
        <v>13</v>
      </c>
    </row>
    <row r="53" spans="1:8" ht="15.75" x14ac:dyDescent="0.25">
      <c r="A53" s="117">
        <v>103</v>
      </c>
      <c r="B53" s="37" t="str">
        <f t="shared" si="1"/>
        <v>BERTHET</v>
      </c>
      <c r="C53" s="37" t="str">
        <f t="shared" si="1"/>
        <v>Raphaël</v>
      </c>
      <c r="D53" s="38">
        <f t="shared" si="1"/>
        <v>0</v>
      </c>
      <c r="E53" s="37" t="str">
        <f t="shared" si="1"/>
        <v>Benjamin G</v>
      </c>
      <c r="F53" s="37">
        <f t="shared" si="1"/>
        <v>0</v>
      </c>
      <c r="G53" s="37" t="str">
        <f t="shared" si="1"/>
        <v>V.C. BRIGNAIS</v>
      </c>
      <c r="H53" s="39">
        <v>14</v>
      </c>
    </row>
    <row r="54" spans="1:8" ht="15.75" x14ac:dyDescent="0.25">
      <c r="A54" s="117">
        <v>107</v>
      </c>
      <c r="B54" s="37" t="str">
        <f t="shared" si="1"/>
        <v>DUMAS</v>
      </c>
      <c r="C54" s="37" t="str">
        <f t="shared" si="1"/>
        <v>Justin</v>
      </c>
      <c r="D54" s="38">
        <f t="shared" si="1"/>
        <v>0</v>
      </c>
      <c r="E54" s="37" t="str">
        <f t="shared" si="1"/>
        <v>Benjamin G</v>
      </c>
      <c r="F54" s="37">
        <f t="shared" si="1"/>
        <v>0</v>
      </c>
      <c r="G54" s="37" t="str">
        <f t="shared" si="1"/>
        <v>V.C. BRIGNAIS</v>
      </c>
      <c r="H54" s="39">
        <v>15</v>
      </c>
    </row>
    <row r="55" spans="1:8" ht="15.75" x14ac:dyDescent="0.25">
      <c r="A55" s="179">
        <v>116</v>
      </c>
      <c r="B55" s="37" t="str">
        <f t="shared" si="1"/>
        <v>SCALLIET</v>
      </c>
      <c r="C55" s="37" t="str">
        <f t="shared" si="1"/>
        <v>Antone</v>
      </c>
      <c r="D55" s="38">
        <f t="shared" si="1"/>
        <v>0</v>
      </c>
      <c r="E55" s="37" t="str">
        <f t="shared" si="1"/>
        <v>Benjamin G</v>
      </c>
      <c r="F55" s="37">
        <f t="shared" si="1"/>
        <v>0</v>
      </c>
      <c r="G55" s="37" t="str">
        <f t="shared" si="1"/>
        <v>V.C. BRIGNAIS</v>
      </c>
      <c r="H55" s="39">
        <v>16</v>
      </c>
    </row>
    <row r="56" spans="1:8" ht="15.75" x14ac:dyDescent="0.25">
      <c r="A56" s="179">
        <v>119</v>
      </c>
      <c r="B56" s="37" t="str">
        <f t="shared" si="1"/>
        <v>BACHEVILLIER</v>
      </c>
      <c r="C56" s="37" t="str">
        <f t="shared" si="1"/>
        <v>Nathan</v>
      </c>
      <c r="D56" s="38">
        <f t="shared" si="1"/>
        <v>0</v>
      </c>
      <c r="E56" s="37" t="str">
        <f t="shared" si="1"/>
        <v>Benjamin G</v>
      </c>
      <c r="F56" s="37">
        <f t="shared" si="1"/>
        <v>0</v>
      </c>
      <c r="G56" s="37" t="str">
        <f t="shared" si="1"/>
        <v>POMMIERS VTT</v>
      </c>
      <c r="H56" s="39">
        <v>17</v>
      </c>
    </row>
    <row r="57" spans="1:8" ht="15.75" x14ac:dyDescent="0.25">
      <c r="A57" s="117">
        <v>131</v>
      </c>
      <c r="B57" s="37" t="str">
        <f t="shared" si="1"/>
        <v>BAUSTERT</v>
      </c>
      <c r="C57" s="37" t="str">
        <f t="shared" si="1"/>
        <v>Raphael</v>
      </c>
      <c r="D57" s="38">
        <f t="shared" si="1"/>
        <v>0</v>
      </c>
      <c r="E57" s="37" t="str">
        <f t="shared" si="1"/>
        <v>Benjamin G</v>
      </c>
      <c r="F57" s="37">
        <f t="shared" si="1"/>
        <v>0</v>
      </c>
      <c r="G57" s="37" t="str">
        <f t="shared" si="1"/>
        <v>V.C. BRIGNAIS</v>
      </c>
      <c r="H57" s="39">
        <v>18</v>
      </c>
    </row>
    <row r="58" spans="1:8" ht="15.75" x14ac:dyDescent="0.25">
      <c r="A58" s="117">
        <v>138</v>
      </c>
      <c r="B58" s="37" t="str">
        <f t="shared" si="1"/>
        <v>DE PRAT</v>
      </c>
      <c r="C58" s="37" t="str">
        <f t="shared" si="1"/>
        <v>Robin</v>
      </c>
      <c r="D58" s="38">
        <f t="shared" si="1"/>
        <v>0</v>
      </c>
      <c r="E58" s="37" t="str">
        <f t="shared" si="1"/>
        <v>Benjamin G</v>
      </c>
      <c r="F58" s="37">
        <f t="shared" si="1"/>
        <v>0</v>
      </c>
      <c r="G58" s="37" t="str">
        <f t="shared" si="1"/>
        <v>V.C. BRIGNAIS</v>
      </c>
      <c r="H58" s="39">
        <v>19</v>
      </c>
    </row>
    <row r="59" spans="1:8" ht="15.75" x14ac:dyDescent="0.25">
      <c r="A59" s="179">
        <v>128</v>
      </c>
      <c r="B59" s="37" t="str">
        <f t="shared" si="1"/>
        <v>ALIZARD</v>
      </c>
      <c r="C59" s="37" t="str">
        <f t="shared" si="1"/>
        <v>Mathis</v>
      </c>
      <c r="D59" s="38">
        <f t="shared" si="1"/>
        <v>0</v>
      </c>
      <c r="E59" s="37" t="str">
        <f t="shared" si="1"/>
        <v>Benjamin G</v>
      </c>
      <c r="F59" s="37">
        <f t="shared" si="1"/>
        <v>0</v>
      </c>
      <c r="G59" s="37" t="str">
        <f t="shared" si="1"/>
        <v>CLUB VTT D'IRIGNY (JSI)</v>
      </c>
      <c r="H59" s="39">
        <v>20</v>
      </c>
    </row>
    <row r="60" spans="1:8" ht="15.75" x14ac:dyDescent="0.25">
      <c r="A60" s="179">
        <v>109</v>
      </c>
      <c r="B60" s="37" t="str">
        <f t="shared" si="1"/>
        <v>JULIER</v>
      </c>
      <c r="C60" s="37" t="str">
        <f t="shared" si="1"/>
        <v>Quentin</v>
      </c>
      <c r="D60" s="38">
        <f t="shared" si="1"/>
        <v>0</v>
      </c>
      <c r="E60" s="37" t="str">
        <f t="shared" si="1"/>
        <v>Benjamin G</v>
      </c>
      <c r="F60" s="37">
        <f t="shared" si="1"/>
        <v>0</v>
      </c>
      <c r="G60" s="37" t="str">
        <f t="shared" si="1"/>
        <v>V.C. BRIGNAIS</v>
      </c>
      <c r="H60" s="39">
        <v>21</v>
      </c>
    </row>
    <row r="61" spans="1:8" ht="15.75" x14ac:dyDescent="0.25">
      <c r="A61" s="179">
        <v>132</v>
      </c>
      <c r="B61" s="37" t="str">
        <f t="shared" si="1"/>
        <v>CASTELLETTA</v>
      </c>
      <c r="C61" s="37" t="str">
        <f t="shared" si="1"/>
        <v>Mathis</v>
      </c>
      <c r="D61" s="38">
        <f t="shared" si="1"/>
        <v>0</v>
      </c>
      <c r="E61" s="37" t="str">
        <f t="shared" si="1"/>
        <v>Benjamin G</v>
      </c>
      <c r="F61" s="37">
        <f t="shared" si="1"/>
        <v>0</v>
      </c>
      <c r="G61" s="37" t="str">
        <f t="shared" si="1"/>
        <v>V.C. BRIGNAIS</v>
      </c>
      <c r="H61" s="39">
        <v>22</v>
      </c>
    </row>
    <row r="62" spans="1:8" ht="15.75" x14ac:dyDescent="0.25">
      <c r="A62" s="117">
        <v>134</v>
      </c>
      <c r="B62" s="37" t="str">
        <f t="shared" si="1"/>
        <v>KAULANJAN CHECKMODINE</v>
      </c>
      <c r="C62" s="37" t="str">
        <f t="shared" si="1"/>
        <v>Shann</v>
      </c>
      <c r="D62" s="38">
        <f t="shared" si="1"/>
        <v>0</v>
      </c>
      <c r="E62" s="37" t="str">
        <f t="shared" si="1"/>
        <v>Benjamin G</v>
      </c>
      <c r="F62" s="37">
        <f t="shared" si="1"/>
        <v>0</v>
      </c>
      <c r="G62" s="37" t="str">
        <f t="shared" si="1"/>
        <v>V.C. BRIGNAIS</v>
      </c>
      <c r="H62" s="39">
        <v>23</v>
      </c>
    </row>
    <row r="63" spans="1:8" ht="15.75" x14ac:dyDescent="0.25">
      <c r="A63" s="179">
        <v>105</v>
      </c>
      <c r="B63" s="37" t="str">
        <f t="shared" si="1"/>
        <v>CHRISTIANSEN</v>
      </c>
      <c r="C63" s="37" t="str">
        <f t="shared" si="1"/>
        <v>Liam</v>
      </c>
      <c r="D63" s="38">
        <f t="shared" si="1"/>
        <v>0</v>
      </c>
      <c r="E63" s="37" t="str">
        <f t="shared" si="1"/>
        <v>Benjamin G</v>
      </c>
      <c r="F63" s="37">
        <f t="shared" si="1"/>
        <v>0</v>
      </c>
      <c r="G63" s="37" t="str">
        <f t="shared" si="1"/>
        <v>V.C. BRIGNAIS</v>
      </c>
      <c r="H63" s="39" t="s">
        <v>300</v>
      </c>
    </row>
    <row r="64" spans="1:8" x14ac:dyDescent="0.25">
      <c r="A64" s="27" t="s">
        <v>26</v>
      </c>
      <c r="B64" s="27" t="s">
        <v>27</v>
      </c>
      <c r="C64" s="27" t="s">
        <v>5</v>
      </c>
      <c r="D64" s="31" t="s">
        <v>42</v>
      </c>
      <c r="E64" s="27" t="s">
        <v>7</v>
      </c>
      <c r="F64" s="27" t="s">
        <v>28</v>
      </c>
      <c r="G64" s="27" t="s">
        <v>1</v>
      </c>
      <c r="H64" s="28" t="s">
        <v>18</v>
      </c>
    </row>
    <row r="65" spans="1:8" x14ac:dyDescent="0.25">
      <c r="A65" s="152">
        <v>205</v>
      </c>
      <c r="B65" s="37" t="str">
        <f t="shared" si="1"/>
        <v>FOREL BURGAT</v>
      </c>
      <c r="C65" s="37" t="str">
        <f t="shared" si="1"/>
        <v>Julian</v>
      </c>
      <c r="D65" s="38">
        <f t="shared" si="1"/>
        <v>0</v>
      </c>
      <c r="E65" s="37" t="str">
        <f t="shared" si="1"/>
        <v>Minime G</v>
      </c>
      <c r="F65" s="37">
        <f t="shared" si="1"/>
        <v>0</v>
      </c>
      <c r="G65" s="37" t="str">
        <f t="shared" si="1"/>
        <v>V.C. BRIGNAIS</v>
      </c>
      <c r="H65" s="39" t="s">
        <v>299</v>
      </c>
    </row>
    <row r="66" spans="1:8" x14ac:dyDescent="0.25">
      <c r="A66" s="152">
        <v>209</v>
      </c>
      <c r="B66" s="37" t="str">
        <f t="shared" si="1"/>
        <v>JACQUOT</v>
      </c>
      <c r="C66" s="37" t="str">
        <f t="shared" si="1"/>
        <v>Gabriel</v>
      </c>
      <c r="D66" s="38">
        <f t="shared" si="1"/>
        <v>0</v>
      </c>
      <c r="E66" s="37" t="str">
        <f t="shared" si="1"/>
        <v>Minime G</v>
      </c>
      <c r="F66" s="37">
        <f t="shared" si="1"/>
        <v>0</v>
      </c>
      <c r="G66" s="37" t="str">
        <f t="shared" si="1"/>
        <v>VELO CLUB D'AMBERIEU</v>
      </c>
      <c r="H66" s="39" t="s">
        <v>300</v>
      </c>
    </row>
    <row r="67" spans="1:8" x14ac:dyDescent="0.25">
      <c r="A67" s="152">
        <v>225</v>
      </c>
      <c r="B67" s="37" t="str">
        <f t="shared" si="1"/>
        <v>GREARD</v>
      </c>
      <c r="C67" s="37" t="str">
        <f t="shared" si="1"/>
        <v>Clément</v>
      </c>
      <c r="D67" s="38">
        <f t="shared" si="1"/>
        <v>0</v>
      </c>
      <c r="E67" s="37" t="str">
        <f t="shared" si="1"/>
        <v>Minime G</v>
      </c>
      <c r="F67" s="37">
        <f t="shared" si="1"/>
        <v>0</v>
      </c>
      <c r="G67" s="37" t="str">
        <f t="shared" si="1"/>
        <v>POMMIERS VTT</v>
      </c>
      <c r="H67" s="39" t="s">
        <v>300</v>
      </c>
    </row>
    <row r="68" spans="1:8" ht="15.75" x14ac:dyDescent="0.25">
      <c r="A68" s="179">
        <v>222</v>
      </c>
      <c r="B68" s="37" t="str">
        <f t="shared" si="1"/>
        <v>FAYARD</v>
      </c>
      <c r="C68" s="37" t="str">
        <f t="shared" si="1"/>
        <v>Mahé</v>
      </c>
      <c r="D68" s="38">
        <f t="shared" si="1"/>
        <v>0</v>
      </c>
      <c r="E68" s="37" t="str">
        <f t="shared" si="1"/>
        <v>Minime G</v>
      </c>
      <c r="F68" s="37">
        <f t="shared" si="1"/>
        <v>0</v>
      </c>
      <c r="G68" s="37" t="str">
        <f t="shared" si="1"/>
        <v>POMMIERS VTT</v>
      </c>
      <c r="H68" s="39">
        <v>1</v>
      </c>
    </row>
    <row r="69" spans="1:8" ht="15.75" x14ac:dyDescent="0.25">
      <c r="A69" s="117">
        <v>229</v>
      </c>
      <c r="B69" s="37" t="str">
        <f t="shared" si="1"/>
        <v>MOUGIN</v>
      </c>
      <c r="C69" s="37" t="str">
        <f t="shared" si="1"/>
        <v>Ruben</v>
      </c>
      <c r="D69" s="38">
        <f t="shared" si="1"/>
        <v>0</v>
      </c>
      <c r="E69" s="37" t="str">
        <f t="shared" si="1"/>
        <v>Minime G</v>
      </c>
      <c r="F69" s="37">
        <f t="shared" si="1"/>
        <v>0</v>
      </c>
      <c r="G69" s="37" t="str">
        <f t="shared" si="1"/>
        <v>V.C. BRIGNAIS</v>
      </c>
      <c r="H69" s="39">
        <v>2</v>
      </c>
    </row>
    <row r="70" spans="1:8" ht="15.75" x14ac:dyDescent="0.25">
      <c r="A70" s="117">
        <v>208</v>
      </c>
      <c r="B70" s="37" t="str">
        <f t="shared" si="1"/>
        <v>GRIFFITHS</v>
      </c>
      <c r="C70" s="37" t="str">
        <f t="shared" si="1"/>
        <v>Oliver</v>
      </c>
      <c r="D70" s="38">
        <f t="shared" si="1"/>
        <v>0</v>
      </c>
      <c r="E70" s="37" t="str">
        <f t="shared" si="1"/>
        <v>Minime G</v>
      </c>
      <c r="F70" s="37">
        <f t="shared" si="1"/>
        <v>0</v>
      </c>
      <c r="G70" s="37" t="str">
        <f t="shared" si="1"/>
        <v>VELO CLUB D'AMBERIEU</v>
      </c>
      <c r="H70" s="39">
        <v>3</v>
      </c>
    </row>
    <row r="71" spans="1:8" ht="15.75" x14ac:dyDescent="0.25">
      <c r="A71" s="117">
        <v>238</v>
      </c>
      <c r="B71" s="37" t="str">
        <f t="shared" si="1"/>
        <v>MARTINEZ</v>
      </c>
      <c r="C71" s="37" t="str">
        <f t="shared" si="1"/>
        <v>Enzo</v>
      </c>
      <c r="D71" s="38">
        <f t="shared" si="1"/>
        <v>0</v>
      </c>
      <c r="E71" s="37" t="str">
        <f t="shared" si="1"/>
        <v>Minime G</v>
      </c>
      <c r="F71" s="37">
        <f t="shared" si="1"/>
        <v>0</v>
      </c>
      <c r="G71" s="37" t="str">
        <f t="shared" si="1"/>
        <v>VERCORS V.T.T.</v>
      </c>
      <c r="H71" s="39">
        <v>4</v>
      </c>
    </row>
    <row r="72" spans="1:8" ht="15.75" x14ac:dyDescent="0.25">
      <c r="A72" s="179">
        <v>206</v>
      </c>
      <c r="B72" s="37" t="str">
        <f t="shared" si="1"/>
        <v>FOUCAN</v>
      </c>
      <c r="C72" s="37" t="str">
        <f t="shared" si="1"/>
        <v>Louen</v>
      </c>
      <c r="D72" s="38">
        <f t="shared" si="1"/>
        <v>0</v>
      </c>
      <c r="E72" s="37" t="str">
        <f t="shared" si="1"/>
        <v>Minime G</v>
      </c>
      <c r="F72" s="37">
        <f t="shared" si="1"/>
        <v>0</v>
      </c>
      <c r="G72" s="37" t="str">
        <f t="shared" si="1"/>
        <v>VELO CLUB D'AMBERIEU</v>
      </c>
      <c r="H72" s="39">
        <v>5</v>
      </c>
    </row>
    <row r="73" spans="1:8" ht="15.75" x14ac:dyDescent="0.25">
      <c r="A73" s="186">
        <v>204</v>
      </c>
      <c r="B73" s="37" t="str">
        <f t="shared" si="1"/>
        <v>EVERAERS</v>
      </c>
      <c r="C73" s="37" t="str">
        <f t="shared" si="1"/>
        <v>Philip</v>
      </c>
      <c r="D73" s="38">
        <f t="shared" si="1"/>
        <v>0</v>
      </c>
      <c r="E73" s="37" t="str">
        <f t="shared" si="1"/>
        <v>Minime G</v>
      </c>
      <c r="F73" s="37">
        <f t="shared" si="1"/>
        <v>0</v>
      </c>
      <c r="G73" s="37" t="str">
        <f t="shared" si="1"/>
        <v>CLUB VTT D'IRIGNY (JSI)</v>
      </c>
      <c r="H73" s="39">
        <v>6</v>
      </c>
    </row>
    <row r="74" spans="1:8" ht="15.75" x14ac:dyDescent="0.25">
      <c r="A74" s="179">
        <v>234</v>
      </c>
      <c r="B74" s="37" t="str">
        <f t="shared" si="1"/>
        <v>CHAFFAUD</v>
      </c>
      <c r="C74" s="37" t="str">
        <f t="shared" si="1"/>
        <v>Noé</v>
      </c>
      <c r="D74" s="38">
        <f t="shared" si="1"/>
        <v>0</v>
      </c>
      <c r="E74" s="37" t="str">
        <f t="shared" si="1"/>
        <v>Minime G</v>
      </c>
      <c r="F74" s="37">
        <f t="shared" si="1"/>
        <v>0</v>
      </c>
      <c r="G74" s="37" t="str">
        <f t="shared" si="1"/>
        <v>E.C. BOURG EN BRESSE</v>
      </c>
      <c r="H74" s="39">
        <v>7</v>
      </c>
    </row>
    <row r="75" spans="1:8" ht="15.75" x14ac:dyDescent="0.25">
      <c r="A75" s="179">
        <v>213</v>
      </c>
      <c r="B75" s="37" t="str">
        <f t="shared" si="1"/>
        <v>MATRAY ANOVAZZI</v>
      </c>
      <c r="C75" s="37" t="str">
        <f t="shared" si="1"/>
        <v>Rémy</v>
      </c>
      <c r="D75" s="38">
        <f t="shared" si="1"/>
        <v>0</v>
      </c>
      <c r="E75" s="37" t="str">
        <f t="shared" si="1"/>
        <v>Minime G</v>
      </c>
      <c r="F75" s="37">
        <f t="shared" si="1"/>
        <v>0</v>
      </c>
      <c r="G75" s="37" t="str">
        <f t="shared" si="1"/>
        <v>V.C. BRIGNAIS</v>
      </c>
      <c r="H75" s="39">
        <v>8</v>
      </c>
    </row>
    <row r="76" spans="1:8" ht="15.75" x14ac:dyDescent="0.25">
      <c r="A76" s="117">
        <v>218</v>
      </c>
      <c r="B76" s="37" t="str">
        <f t="shared" si="1"/>
        <v>TROGNON</v>
      </c>
      <c r="C76" s="37" t="str">
        <f t="shared" si="1"/>
        <v>Samuel</v>
      </c>
      <c r="D76" s="38">
        <f t="shared" si="1"/>
        <v>0</v>
      </c>
      <c r="E76" s="37" t="str">
        <f t="shared" si="1"/>
        <v>Minime G</v>
      </c>
      <c r="F76" s="37">
        <f t="shared" si="1"/>
        <v>0</v>
      </c>
      <c r="G76" s="37" t="str">
        <f t="shared" si="1"/>
        <v>VELO CLUB D'AMBERIEU</v>
      </c>
      <c r="H76" s="39">
        <v>9</v>
      </c>
    </row>
    <row r="77" spans="1:8" ht="15.75" x14ac:dyDescent="0.25">
      <c r="A77" s="117">
        <v>214</v>
      </c>
      <c r="B77" s="37" t="str">
        <f t="shared" si="1"/>
        <v>PERCHERON</v>
      </c>
      <c r="C77" s="37" t="str">
        <f t="shared" si="1"/>
        <v>Paul</v>
      </c>
      <c r="D77" s="38">
        <f t="shared" si="1"/>
        <v>0</v>
      </c>
      <c r="E77" s="37" t="str">
        <f t="shared" si="1"/>
        <v>Minime G</v>
      </c>
      <c r="F77" s="37">
        <f t="shared" si="1"/>
        <v>0</v>
      </c>
      <c r="G77" s="37" t="str">
        <f t="shared" si="1"/>
        <v>CLUB VTT D'IRIGNY (JSI)</v>
      </c>
      <c r="H77" s="39">
        <v>10</v>
      </c>
    </row>
    <row r="78" spans="1:8" ht="15.75" x14ac:dyDescent="0.25">
      <c r="A78" s="179">
        <v>216</v>
      </c>
      <c r="B78" s="37" t="str">
        <f t="shared" si="1"/>
        <v>ROUX BENARAB</v>
      </c>
      <c r="C78" s="37" t="str">
        <f t="shared" si="1"/>
        <v>Driss</v>
      </c>
      <c r="D78" s="38">
        <f t="shared" si="1"/>
        <v>0</v>
      </c>
      <c r="E78" s="37" t="str">
        <f t="shared" si="1"/>
        <v>Minime G</v>
      </c>
      <c r="F78" s="37">
        <f t="shared" si="1"/>
        <v>0</v>
      </c>
      <c r="G78" s="37" t="str">
        <f t="shared" si="1"/>
        <v>V.C. BRIGNAIS</v>
      </c>
      <c r="H78" s="39">
        <v>11</v>
      </c>
    </row>
    <row r="79" spans="1:8" ht="15.75" x14ac:dyDescent="0.25">
      <c r="A79" s="179">
        <v>207</v>
      </c>
      <c r="B79" s="37" t="str">
        <f t="shared" si="1"/>
        <v>GAUME POTAU</v>
      </c>
      <c r="C79" s="37" t="str">
        <f t="shared" si="1"/>
        <v>Arthur</v>
      </c>
      <c r="D79" s="38">
        <f t="shared" si="1"/>
        <v>0</v>
      </c>
      <c r="E79" s="37" t="str">
        <f t="shared" si="1"/>
        <v>Minime G</v>
      </c>
      <c r="F79" s="37">
        <f t="shared" si="1"/>
        <v>0</v>
      </c>
      <c r="G79" s="37" t="str">
        <f t="shared" si="1"/>
        <v>V.C. BRIGNAIS</v>
      </c>
      <c r="H79" s="39">
        <v>12</v>
      </c>
    </row>
    <row r="80" spans="1:8" ht="15.75" x14ac:dyDescent="0.25">
      <c r="A80" s="179">
        <v>212</v>
      </c>
      <c r="B80" s="37" t="str">
        <f t="shared" si="1"/>
        <v>LOMBARD</v>
      </c>
      <c r="C80" s="37" t="str">
        <f t="shared" si="1"/>
        <v>Eliot</v>
      </c>
      <c r="D80" s="38">
        <f t="shared" si="1"/>
        <v>0</v>
      </c>
      <c r="E80" s="37" t="str">
        <f t="shared" si="1"/>
        <v>Minime G</v>
      </c>
      <c r="F80" s="37">
        <f t="shared" si="1"/>
        <v>0</v>
      </c>
      <c r="G80" s="37" t="str">
        <f t="shared" si="1"/>
        <v>E.C. MUROISE</v>
      </c>
      <c r="H80" s="39">
        <v>13</v>
      </c>
    </row>
    <row r="81" spans="1:8" ht="15.75" x14ac:dyDescent="0.25">
      <c r="A81" s="117">
        <v>228</v>
      </c>
      <c r="B81" s="37" t="str">
        <f t="shared" si="1"/>
        <v>TABARANT</v>
      </c>
      <c r="C81" s="37" t="str">
        <f t="shared" si="1"/>
        <v>Johan</v>
      </c>
      <c r="D81" s="38">
        <f t="shared" si="1"/>
        <v>0</v>
      </c>
      <c r="E81" s="37" t="str">
        <f t="shared" si="1"/>
        <v>Minime G</v>
      </c>
      <c r="F81" s="37">
        <f t="shared" si="1"/>
        <v>0</v>
      </c>
      <c r="G81" s="37" t="str">
        <f t="shared" si="1"/>
        <v>POMMIERS VTT</v>
      </c>
      <c r="H81" s="39">
        <v>14</v>
      </c>
    </row>
    <row r="82" spans="1:8" ht="15.75" x14ac:dyDescent="0.25">
      <c r="A82" s="117">
        <v>237</v>
      </c>
      <c r="B82" s="37" t="str">
        <f t="shared" si="1"/>
        <v>JACQUIER</v>
      </c>
      <c r="C82" s="37" t="str">
        <f t="shared" si="1"/>
        <v>Noah</v>
      </c>
      <c r="D82" s="38">
        <f t="shared" si="1"/>
        <v>0</v>
      </c>
      <c r="E82" s="37" t="str">
        <f t="shared" si="1"/>
        <v>Minime G</v>
      </c>
      <c r="F82" s="37">
        <f t="shared" si="1"/>
        <v>0</v>
      </c>
      <c r="G82" s="37" t="str">
        <f t="shared" si="1"/>
        <v>POMMIERS VTT</v>
      </c>
      <c r="H82" s="39">
        <v>15</v>
      </c>
    </row>
    <row r="83" spans="1:8" ht="15.75" x14ac:dyDescent="0.25">
      <c r="A83" s="117">
        <v>202</v>
      </c>
      <c r="B83" s="37" t="str">
        <f t="shared" si="1"/>
        <v>COLLADO</v>
      </c>
      <c r="C83" s="37" t="str">
        <f t="shared" si="1"/>
        <v>Gabriel</v>
      </c>
      <c r="D83" s="38">
        <f t="shared" si="1"/>
        <v>0</v>
      </c>
      <c r="E83" s="37" t="str">
        <f t="shared" si="1"/>
        <v>Minime G</v>
      </c>
      <c r="F83" s="37">
        <f t="shared" si="1"/>
        <v>0</v>
      </c>
      <c r="G83" s="37" t="str">
        <f t="shared" si="1"/>
        <v>VELO CLUB D'AMBERIEU</v>
      </c>
      <c r="H83" s="39">
        <v>16</v>
      </c>
    </row>
    <row r="84" spans="1:8" x14ac:dyDescent="0.25">
      <c r="A84" s="152"/>
      <c r="B84" s="37" t="str">
        <f t="shared" si="1"/>
        <v/>
      </c>
      <c r="C84" s="37" t="str">
        <f t="shared" si="1"/>
        <v/>
      </c>
      <c r="D84" s="38" t="str">
        <f t="shared" si="1"/>
        <v/>
      </c>
      <c r="E84" s="37" t="str">
        <f t="shared" si="1"/>
        <v/>
      </c>
      <c r="F84" s="37" t="str">
        <f t="shared" si="1"/>
        <v/>
      </c>
      <c r="G84" s="37" t="str">
        <f t="shared" si="1"/>
        <v/>
      </c>
      <c r="H84" s="39"/>
    </row>
    <row r="85" spans="1:8" x14ac:dyDescent="0.25">
      <c r="A85" s="27" t="s">
        <v>26</v>
      </c>
      <c r="B85" s="27" t="s">
        <v>27</v>
      </c>
      <c r="C85" s="27" t="s">
        <v>5</v>
      </c>
      <c r="D85" s="31" t="s">
        <v>42</v>
      </c>
      <c r="E85" s="27" t="s">
        <v>7</v>
      </c>
      <c r="F85" s="27" t="s">
        <v>28</v>
      </c>
      <c r="G85" s="27" t="s">
        <v>1</v>
      </c>
      <c r="H85" s="28" t="s">
        <v>18</v>
      </c>
    </row>
    <row r="86" spans="1:8" ht="15.75" x14ac:dyDescent="0.25">
      <c r="A86" s="179">
        <v>327</v>
      </c>
      <c r="B86" s="37" t="str">
        <f t="shared" ref="B86:G111" si="2">IFERROR(VLOOKUP($A86,JJXCU17,B$1,FALSE),"")</f>
        <v>MARLAUD</v>
      </c>
      <c r="C86" s="37" t="str">
        <f t="shared" si="2"/>
        <v>Victor</v>
      </c>
      <c r="D86" s="38">
        <f t="shared" si="2"/>
        <v>0</v>
      </c>
      <c r="E86" s="37" t="str">
        <f t="shared" si="2"/>
        <v>Cadet G</v>
      </c>
      <c r="F86" s="37">
        <f t="shared" si="2"/>
        <v>0</v>
      </c>
      <c r="G86" s="37" t="str">
        <f t="shared" si="2"/>
        <v>POMMIERS VTT</v>
      </c>
      <c r="H86" s="39">
        <v>1</v>
      </c>
    </row>
    <row r="87" spans="1:8" ht="15.75" x14ac:dyDescent="0.25">
      <c r="A87" s="117">
        <v>330</v>
      </c>
      <c r="B87" s="37" t="str">
        <f t="shared" si="2"/>
        <v>PUGIEU</v>
      </c>
      <c r="C87" s="37" t="str">
        <f t="shared" si="2"/>
        <v>Alexis</v>
      </c>
      <c r="D87" s="38">
        <f t="shared" si="2"/>
        <v>0</v>
      </c>
      <c r="E87" s="37" t="str">
        <f t="shared" si="2"/>
        <v>Cadet G</v>
      </c>
      <c r="F87" s="37">
        <f t="shared" si="2"/>
        <v>0</v>
      </c>
      <c r="G87" s="37" t="str">
        <f t="shared" si="2"/>
        <v>POMMIERS VTT</v>
      </c>
      <c r="H87" s="39">
        <v>2</v>
      </c>
    </row>
    <row r="88" spans="1:8" ht="15.75" x14ac:dyDescent="0.25">
      <c r="A88" s="179">
        <v>305</v>
      </c>
      <c r="B88" s="37" t="str">
        <f t="shared" si="2"/>
        <v>BRUAS</v>
      </c>
      <c r="C88" s="37" t="str">
        <f t="shared" si="2"/>
        <v>Sacha</v>
      </c>
      <c r="D88" s="38">
        <f t="shared" si="2"/>
        <v>0</v>
      </c>
      <c r="E88" s="37" t="str">
        <f t="shared" si="2"/>
        <v>Cadet G</v>
      </c>
      <c r="F88" s="37">
        <f t="shared" si="2"/>
        <v>0</v>
      </c>
      <c r="G88" s="37" t="str">
        <f t="shared" si="2"/>
        <v>CLUB VTT D'IRIGNY (JSI)</v>
      </c>
      <c r="H88" s="39">
        <v>3</v>
      </c>
    </row>
    <row r="89" spans="1:8" ht="15.75" x14ac:dyDescent="0.25">
      <c r="A89" s="179">
        <v>332</v>
      </c>
      <c r="B89" s="37" t="str">
        <f t="shared" si="2"/>
        <v>CHIRAT</v>
      </c>
      <c r="C89" s="37" t="str">
        <f t="shared" si="2"/>
        <v>Leny</v>
      </c>
      <c r="D89" s="38">
        <f t="shared" si="2"/>
        <v>0</v>
      </c>
      <c r="E89" s="37" t="str">
        <f t="shared" si="2"/>
        <v>Cadet G</v>
      </c>
      <c r="F89" s="37">
        <f t="shared" si="2"/>
        <v>0</v>
      </c>
      <c r="G89" s="37" t="str">
        <f t="shared" si="2"/>
        <v>POMMIERS VTT</v>
      </c>
      <c r="H89" s="39">
        <v>4</v>
      </c>
    </row>
    <row r="90" spans="1:8" ht="15.75" x14ac:dyDescent="0.25">
      <c r="A90" s="179">
        <v>324</v>
      </c>
      <c r="B90" s="37" t="str">
        <f t="shared" si="2"/>
        <v>GARGALLO</v>
      </c>
      <c r="C90" s="37" t="str">
        <f t="shared" si="2"/>
        <v>Samuel</v>
      </c>
      <c r="D90" s="38">
        <f t="shared" si="2"/>
        <v>0</v>
      </c>
      <c r="E90" s="37" t="str">
        <f t="shared" si="2"/>
        <v>Cadet G</v>
      </c>
      <c r="F90" s="37">
        <f t="shared" si="2"/>
        <v>0</v>
      </c>
      <c r="G90" s="37" t="str">
        <f t="shared" si="2"/>
        <v>POMMIERS VTT</v>
      </c>
      <c r="H90" s="39">
        <v>5</v>
      </c>
    </row>
    <row r="91" spans="1:8" ht="15.75" x14ac:dyDescent="0.25">
      <c r="A91" s="117">
        <v>323</v>
      </c>
      <c r="B91" s="37" t="str">
        <f t="shared" si="2"/>
        <v>DUCREUX</v>
      </c>
      <c r="C91" s="37" t="str">
        <f t="shared" si="2"/>
        <v>Toineau</v>
      </c>
      <c r="D91" s="38">
        <f t="shared" si="2"/>
        <v>0</v>
      </c>
      <c r="E91" s="37" t="str">
        <f t="shared" si="2"/>
        <v>Cadet G</v>
      </c>
      <c r="F91" s="37">
        <f t="shared" si="2"/>
        <v>0</v>
      </c>
      <c r="G91" s="37" t="str">
        <f t="shared" si="2"/>
        <v>POMMIERS VTT</v>
      </c>
      <c r="H91" s="39">
        <v>6</v>
      </c>
    </row>
    <row r="92" spans="1:8" ht="15.75" x14ac:dyDescent="0.25">
      <c r="A92" s="117">
        <v>349</v>
      </c>
      <c r="B92" s="37" t="str">
        <f t="shared" si="2"/>
        <v>MORALES</v>
      </c>
      <c r="C92" s="37" t="str">
        <f t="shared" si="2"/>
        <v>Maëline</v>
      </c>
      <c r="D92" s="38">
        <f t="shared" si="2"/>
        <v>0</v>
      </c>
      <c r="E92" s="37" t="str">
        <f t="shared" si="2"/>
        <v>Minime F</v>
      </c>
      <c r="F92" s="37">
        <f t="shared" si="2"/>
        <v>0</v>
      </c>
      <c r="G92" s="37" t="str">
        <f t="shared" si="2"/>
        <v>V.C. BRIGNAIS</v>
      </c>
      <c r="H92" s="39">
        <v>1</v>
      </c>
    </row>
    <row r="93" spans="1:8" ht="15.75" x14ac:dyDescent="0.25">
      <c r="A93" s="117">
        <v>311</v>
      </c>
      <c r="B93" s="37" t="str">
        <f t="shared" si="2"/>
        <v>GRAVIER</v>
      </c>
      <c r="C93" s="37" t="str">
        <f t="shared" si="2"/>
        <v>Etienne</v>
      </c>
      <c r="D93" s="38">
        <f t="shared" si="2"/>
        <v>0</v>
      </c>
      <c r="E93" s="37" t="str">
        <f t="shared" si="2"/>
        <v>Cadet G</v>
      </c>
      <c r="F93" s="37">
        <f t="shared" si="2"/>
        <v>0</v>
      </c>
      <c r="G93" s="37" t="str">
        <f t="shared" si="2"/>
        <v>VELO CLUB D'AMBERIEU</v>
      </c>
      <c r="H93" s="39">
        <v>7</v>
      </c>
    </row>
    <row r="94" spans="1:8" ht="15.75" x14ac:dyDescent="0.25">
      <c r="A94" s="117">
        <v>317</v>
      </c>
      <c r="B94" s="37" t="str">
        <f t="shared" si="2"/>
        <v>REFK</v>
      </c>
      <c r="C94" s="37" t="str">
        <f t="shared" si="2"/>
        <v>Lazuli</v>
      </c>
      <c r="D94" s="38">
        <f t="shared" si="2"/>
        <v>0</v>
      </c>
      <c r="E94" s="37" t="str">
        <f t="shared" si="2"/>
        <v>Cadet G</v>
      </c>
      <c r="F94" s="37">
        <f t="shared" si="2"/>
        <v>0</v>
      </c>
      <c r="G94" s="37" t="str">
        <f t="shared" si="2"/>
        <v>V.C. BRIGNAIS</v>
      </c>
      <c r="H94" s="39">
        <v>8</v>
      </c>
    </row>
    <row r="95" spans="1:8" ht="15.75" x14ac:dyDescent="0.25">
      <c r="A95" s="179">
        <v>334</v>
      </c>
      <c r="B95" s="37" t="str">
        <f t="shared" si="2"/>
        <v>GUIDICELLI</v>
      </c>
      <c r="C95" s="37" t="str">
        <f t="shared" si="2"/>
        <v>Hugo</v>
      </c>
      <c r="D95" s="38">
        <f t="shared" si="2"/>
        <v>0</v>
      </c>
      <c r="E95" s="37" t="str">
        <f t="shared" si="2"/>
        <v>Cadet G</v>
      </c>
      <c r="F95" s="37">
        <f t="shared" si="2"/>
        <v>0</v>
      </c>
      <c r="G95" s="37" t="str">
        <f t="shared" si="2"/>
        <v>V.C. BRIGNAIS</v>
      </c>
      <c r="H95" s="39">
        <v>9</v>
      </c>
    </row>
    <row r="96" spans="1:8" ht="15.75" x14ac:dyDescent="0.25">
      <c r="A96" s="117">
        <v>322</v>
      </c>
      <c r="B96" s="37" t="str">
        <f t="shared" si="2"/>
        <v>CHARNAY</v>
      </c>
      <c r="C96" s="37" t="str">
        <f t="shared" si="2"/>
        <v>Quentin</v>
      </c>
      <c r="D96" s="38">
        <f t="shared" si="2"/>
        <v>0</v>
      </c>
      <c r="E96" s="37" t="str">
        <f t="shared" si="2"/>
        <v>Cadet G</v>
      </c>
      <c r="F96" s="37">
        <f t="shared" si="2"/>
        <v>0</v>
      </c>
      <c r="G96" s="37" t="str">
        <f t="shared" si="2"/>
        <v>POMMIERS VTT</v>
      </c>
      <c r="H96" s="39">
        <v>10</v>
      </c>
    </row>
    <row r="97" spans="1:8" ht="15.75" x14ac:dyDescent="0.25">
      <c r="A97" s="117">
        <v>300</v>
      </c>
      <c r="B97" s="37" t="str">
        <f t="shared" si="2"/>
        <v>ADAMI</v>
      </c>
      <c r="C97" s="37" t="str">
        <f t="shared" si="2"/>
        <v>Camille</v>
      </c>
      <c r="D97" s="38">
        <f t="shared" si="2"/>
        <v>0</v>
      </c>
      <c r="E97" s="37" t="str">
        <f t="shared" si="2"/>
        <v>Cadet G</v>
      </c>
      <c r="F97" s="37">
        <f t="shared" si="2"/>
        <v>0</v>
      </c>
      <c r="G97" s="37" t="str">
        <f t="shared" si="2"/>
        <v>V.C. BRIGNAIS</v>
      </c>
      <c r="H97" s="39">
        <v>11</v>
      </c>
    </row>
    <row r="98" spans="1:8" ht="15.75" x14ac:dyDescent="0.25">
      <c r="A98" s="117">
        <v>341</v>
      </c>
      <c r="B98" s="37" t="str">
        <f t="shared" si="2"/>
        <v>GIORDANA</v>
      </c>
      <c r="C98" s="37" t="str">
        <f t="shared" si="2"/>
        <v>Tilio</v>
      </c>
      <c r="D98" s="38">
        <f t="shared" si="2"/>
        <v>0</v>
      </c>
      <c r="E98" s="37" t="str">
        <f t="shared" si="2"/>
        <v>Cadet G</v>
      </c>
      <c r="F98" s="37">
        <f t="shared" si="2"/>
        <v>0</v>
      </c>
      <c r="G98" s="37" t="str">
        <f t="shared" si="2"/>
        <v>POMMIERS VTT</v>
      </c>
      <c r="H98" s="39">
        <v>12</v>
      </c>
    </row>
    <row r="99" spans="1:8" ht="15.75" x14ac:dyDescent="0.25">
      <c r="A99" s="179">
        <v>319</v>
      </c>
      <c r="B99" s="37" t="str">
        <f t="shared" si="2"/>
        <v>VIALLE</v>
      </c>
      <c r="C99" s="37" t="str">
        <f t="shared" si="2"/>
        <v>Pablo</v>
      </c>
      <c r="D99" s="38">
        <f t="shared" si="2"/>
        <v>0</v>
      </c>
      <c r="E99" s="37" t="str">
        <f t="shared" si="2"/>
        <v>Cadet G</v>
      </c>
      <c r="F99" s="37">
        <f t="shared" si="2"/>
        <v>0</v>
      </c>
      <c r="G99" s="37" t="str">
        <f t="shared" si="2"/>
        <v>CLUB VTT D'IRIGNY (JSI)</v>
      </c>
      <c r="H99" s="39">
        <v>13</v>
      </c>
    </row>
    <row r="100" spans="1:8" ht="15.75" x14ac:dyDescent="0.25">
      <c r="A100" s="117">
        <v>304</v>
      </c>
      <c r="B100" s="37" t="str">
        <f t="shared" si="2"/>
        <v>BROUCHUD</v>
      </c>
      <c r="C100" s="37" t="str">
        <f t="shared" si="2"/>
        <v>Arnaud</v>
      </c>
      <c r="D100" s="38">
        <f t="shared" si="2"/>
        <v>0</v>
      </c>
      <c r="E100" s="37" t="str">
        <f t="shared" si="2"/>
        <v>Cadet G</v>
      </c>
      <c r="F100" s="37">
        <f t="shared" si="2"/>
        <v>0</v>
      </c>
      <c r="G100" s="37" t="str">
        <f t="shared" si="2"/>
        <v>CLUB VTT D'IRIGNY (JSI)</v>
      </c>
      <c r="H100" s="39">
        <v>14</v>
      </c>
    </row>
    <row r="101" spans="1:8" ht="15.75" x14ac:dyDescent="0.25">
      <c r="A101" s="179">
        <v>306</v>
      </c>
      <c r="B101" s="37" t="str">
        <f t="shared" si="2"/>
        <v>CHAPUIS</v>
      </c>
      <c r="C101" s="37" t="str">
        <f t="shared" si="2"/>
        <v>Max</v>
      </c>
      <c r="D101" s="38">
        <f t="shared" si="2"/>
        <v>0</v>
      </c>
      <c r="E101" s="37" t="str">
        <f t="shared" si="2"/>
        <v>Cadet G</v>
      </c>
      <c r="F101" s="37">
        <f t="shared" si="2"/>
        <v>0</v>
      </c>
      <c r="G101" s="37" t="str">
        <f t="shared" si="2"/>
        <v>CLUB VTT D'IRIGNY (JSI)</v>
      </c>
      <c r="H101" s="39">
        <v>15</v>
      </c>
    </row>
    <row r="102" spans="1:8" ht="15.75" x14ac:dyDescent="0.25">
      <c r="A102" s="117">
        <v>308</v>
      </c>
      <c r="B102" s="37" t="str">
        <f t="shared" si="2"/>
        <v>DI PIAZZA</v>
      </c>
      <c r="C102" s="37" t="str">
        <f t="shared" si="2"/>
        <v>Samuel</v>
      </c>
      <c r="D102" s="38">
        <f t="shared" si="2"/>
        <v>0</v>
      </c>
      <c r="E102" s="37" t="str">
        <f t="shared" si="2"/>
        <v>Cadet G</v>
      </c>
      <c r="F102" s="37">
        <f t="shared" si="2"/>
        <v>0</v>
      </c>
      <c r="G102" s="37" t="str">
        <f t="shared" si="2"/>
        <v>E.C. MUROISE</v>
      </c>
      <c r="H102" s="39">
        <v>16</v>
      </c>
    </row>
    <row r="103" spans="1:8" ht="15.75" x14ac:dyDescent="0.25">
      <c r="A103" s="179">
        <v>343</v>
      </c>
      <c r="B103" s="37" t="str">
        <f t="shared" si="2"/>
        <v>FAYARD</v>
      </c>
      <c r="C103" s="37" t="str">
        <f t="shared" si="2"/>
        <v>Lucas</v>
      </c>
      <c r="D103" s="38">
        <f t="shared" si="2"/>
        <v>0</v>
      </c>
      <c r="E103" s="37" t="str">
        <f t="shared" si="2"/>
        <v>Cadet G</v>
      </c>
      <c r="F103" s="37">
        <f t="shared" si="2"/>
        <v>0</v>
      </c>
      <c r="G103" s="37" t="str">
        <f t="shared" si="2"/>
        <v>V.C. BRIGNAIS</v>
      </c>
      <c r="H103" s="39">
        <v>17</v>
      </c>
    </row>
    <row r="104" spans="1:8" ht="15.75" x14ac:dyDescent="0.25">
      <c r="A104" s="179">
        <v>320</v>
      </c>
      <c r="B104" s="37" t="str">
        <f t="shared" si="2"/>
        <v>WIPF</v>
      </c>
      <c r="C104" s="37" t="str">
        <f t="shared" si="2"/>
        <v>Gabin</v>
      </c>
      <c r="D104" s="38">
        <f t="shared" si="2"/>
        <v>0</v>
      </c>
      <c r="E104" s="37" t="str">
        <f t="shared" si="2"/>
        <v>Cadet G</v>
      </c>
      <c r="F104" s="37">
        <f t="shared" si="2"/>
        <v>0</v>
      </c>
      <c r="G104" s="37" t="str">
        <f t="shared" si="2"/>
        <v>V.C. BRIGNAIS</v>
      </c>
      <c r="H104" s="39">
        <v>18</v>
      </c>
    </row>
    <row r="105" spans="1:8" ht="15.75" x14ac:dyDescent="0.25">
      <c r="A105" s="117">
        <v>336</v>
      </c>
      <c r="B105" s="37" t="str">
        <f t="shared" ref="B105:G105" si="3">IFERROR(VLOOKUP($A105,JJXCU17,B$1,FALSE),"")</f>
        <v>PEROT</v>
      </c>
      <c r="C105" s="37" t="str">
        <f t="shared" si="3"/>
        <v>Jules</v>
      </c>
      <c r="D105" s="38">
        <f t="shared" si="3"/>
        <v>0</v>
      </c>
      <c r="E105" s="37" t="str">
        <f t="shared" si="3"/>
        <v>Cadet G</v>
      </c>
      <c r="F105" s="37">
        <f t="shared" si="3"/>
        <v>0</v>
      </c>
      <c r="G105" s="37" t="str">
        <f t="shared" si="3"/>
        <v>CLUB VTT D'IRIGNY (JSI)</v>
      </c>
      <c r="H105" s="39">
        <v>19</v>
      </c>
    </row>
    <row r="106" spans="1:8" ht="15.75" x14ac:dyDescent="0.25">
      <c r="A106" s="179">
        <v>331</v>
      </c>
      <c r="B106" s="37" t="str">
        <f t="shared" si="2"/>
        <v>WALZER</v>
      </c>
      <c r="C106" s="37" t="str">
        <f t="shared" si="2"/>
        <v>Antoine</v>
      </c>
      <c r="D106" s="38">
        <f t="shared" si="2"/>
        <v>0</v>
      </c>
      <c r="E106" s="37" t="str">
        <f t="shared" si="2"/>
        <v>Cadet G</v>
      </c>
      <c r="F106" s="37">
        <f t="shared" si="2"/>
        <v>0</v>
      </c>
      <c r="G106" s="37" t="str">
        <f t="shared" si="2"/>
        <v>POMMIERS VTT</v>
      </c>
      <c r="H106" s="39">
        <v>20</v>
      </c>
    </row>
    <row r="107" spans="1:8" ht="15.75" x14ac:dyDescent="0.25">
      <c r="A107" s="117">
        <v>310</v>
      </c>
      <c r="B107" s="37" t="str">
        <f t="shared" si="2"/>
        <v>GRAND</v>
      </c>
      <c r="C107" s="37" t="str">
        <f t="shared" si="2"/>
        <v>Maxence</v>
      </c>
      <c r="D107" s="38">
        <f t="shared" si="2"/>
        <v>0</v>
      </c>
      <c r="E107" s="37" t="str">
        <f t="shared" si="2"/>
        <v>Cadet G</v>
      </c>
      <c r="F107" s="37">
        <f t="shared" si="2"/>
        <v>0</v>
      </c>
      <c r="G107" s="37" t="str">
        <f t="shared" si="2"/>
        <v>V.C. BRIGNAIS</v>
      </c>
      <c r="H107" s="39">
        <v>21</v>
      </c>
    </row>
    <row r="108" spans="1:8" ht="15.75" x14ac:dyDescent="0.25">
      <c r="A108" s="179">
        <v>335</v>
      </c>
      <c r="B108" s="37" t="str">
        <f t="shared" si="2"/>
        <v>HAVEZ</v>
      </c>
      <c r="C108" s="37" t="str">
        <f t="shared" si="2"/>
        <v>Albin</v>
      </c>
      <c r="D108" s="38">
        <f t="shared" si="2"/>
        <v>0</v>
      </c>
      <c r="E108" s="37" t="str">
        <f t="shared" si="2"/>
        <v>Cadet G</v>
      </c>
      <c r="F108" s="37">
        <f t="shared" si="2"/>
        <v>0</v>
      </c>
      <c r="G108" s="37" t="str">
        <f t="shared" si="2"/>
        <v>E.C. MUROISE</v>
      </c>
      <c r="H108" s="39">
        <v>22</v>
      </c>
    </row>
    <row r="109" spans="1:8" ht="15.75" x14ac:dyDescent="0.25">
      <c r="A109" s="117">
        <v>307</v>
      </c>
      <c r="B109" s="37" t="str">
        <f t="shared" si="2"/>
        <v>DE SOUSA</v>
      </c>
      <c r="C109" s="37" t="str">
        <f t="shared" si="2"/>
        <v>Yoan</v>
      </c>
      <c r="D109" s="38">
        <f t="shared" si="2"/>
        <v>0</v>
      </c>
      <c r="E109" s="37" t="str">
        <f t="shared" si="2"/>
        <v>Cadet G</v>
      </c>
      <c r="F109" s="37">
        <f t="shared" si="2"/>
        <v>0</v>
      </c>
      <c r="G109" s="37" t="str">
        <f t="shared" si="2"/>
        <v>V.C. BRIGNAIS</v>
      </c>
      <c r="H109" s="39">
        <v>23</v>
      </c>
    </row>
    <row r="110" spans="1:8" ht="15.75" x14ac:dyDescent="0.25">
      <c r="A110" s="179">
        <v>315</v>
      </c>
      <c r="B110" s="37" t="str">
        <f t="shared" ref="B110:G110" si="4">IFERROR(VLOOKUP($A110,JJXCU17,B$1,FALSE),"")</f>
        <v>PINCHON</v>
      </c>
      <c r="C110" s="37" t="str">
        <f t="shared" si="4"/>
        <v>Thibaut</v>
      </c>
      <c r="D110" s="38">
        <f t="shared" si="4"/>
        <v>0</v>
      </c>
      <c r="E110" s="37" t="str">
        <f t="shared" si="4"/>
        <v>Cadet G</v>
      </c>
      <c r="F110" s="37">
        <f t="shared" si="4"/>
        <v>0</v>
      </c>
      <c r="G110" s="37" t="str">
        <f t="shared" si="4"/>
        <v>V.C. BRIGNAIS</v>
      </c>
      <c r="H110" s="39" t="s">
        <v>300</v>
      </c>
    </row>
    <row r="111" spans="1:8" ht="15.75" x14ac:dyDescent="0.25">
      <c r="A111" s="179">
        <v>303</v>
      </c>
      <c r="B111" s="37" t="str">
        <f t="shared" si="2"/>
        <v>BOUYEUX</v>
      </c>
      <c r="C111" s="37" t="str">
        <f t="shared" si="2"/>
        <v>Mathis</v>
      </c>
      <c r="D111" s="38">
        <f t="shared" si="2"/>
        <v>0</v>
      </c>
      <c r="E111" s="37" t="str">
        <f t="shared" si="2"/>
        <v>Cadet G</v>
      </c>
      <c r="F111" s="37">
        <f t="shared" si="2"/>
        <v>0</v>
      </c>
      <c r="G111" s="37" t="str">
        <f t="shared" si="2"/>
        <v>V.C. BRIGNAIS</v>
      </c>
      <c r="H111" s="39" t="s">
        <v>300</v>
      </c>
    </row>
    <row r="112" spans="1:8" x14ac:dyDescent="0.25">
      <c r="A112" s="153"/>
      <c r="B112" s="37" t="str">
        <f t="shared" ref="B112:G114" si="5">IFERROR(VLOOKUP($A112,Liste_generale_Incrits,B$1,FALSE),"")</f>
        <v/>
      </c>
      <c r="C112" s="37" t="str">
        <f t="shared" si="5"/>
        <v/>
      </c>
      <c r="D112" s="38" t="str">
        <f t="shared" si="5"/>
        <v/>
      </c>
      <c r="E112" s="37" t="str">
        <f t="shared" si="5"/>
        <v/>
      </c>
      <c r="F112" s="37" t="str">
        <f t="shared" si="5"/>
        <v/>
      </c>
      <c r="G112" s="37" t="str">
        <f t="shared" si="5"/>
        <v/>
      </c>
      <c r="H112" s="39"/>
    </row>
    <row r="113" spans="1:8" x14ac:dyDescent="0.25">
      <c r="A113" s="153"/>
      <c r="B113" s="37" t="str">
        <f t="shared" ref="B113:G115" si="6">IFERROR(VLOOKUP($A113,Liste_generale_Incrits,B$1,FALSE),"")</f>
        <v/>
      </c>
      <c r="C113" s="37" t="str">
        <f t="shared" si="6"/>
        <v/>
      </c>
      <c r="D113" s="38" t="str">
        <f t="shared" si="6"/>
        <v/>
      </c>
      <c r="E113" s="37" t="str">
        <f t="shared" si="6"/>
        <v/>
      </c>
      <c r="F113" s="37" t="str">
        <f t="shared" si="6"/>
        <v/>
      </c>
      <c r="G113" s="37" t="str">
        <f t="shared" si="6"/>
        <v/>
      </c>
      <c r="H113" s="39"/>
    </row>
    <row r="114" spans="1:8" x14ac:dyDescent="0.25">
      <c r="A114" s="153"/>
      <c r="B114" s="37" t="str">
        <f t="shared" si="5"/>
        <v/>
      </c>
      <c r="C114" s="37" t="str">
        <f t="shared" si="5"/>
        <v/>
      </c>
      <c r="D114" s="38" t="str">
        <f t="shared" si="5"/>
        <v/>
      </c>
      <c r="E114" s="37" t="str">
        <f t="shared" si="5"/>
        <v/>
      </c>
      <c r="F114" s="37" t="str">
        <f t="shared" si="5"/>
        <v/>
      </c>
      <c r="G114" s="37" t="str">
        <f t="shared" si="5"/>
        <v/>
      </c>
      <c r="H114" s="39"/>
    </row>
    <row r="115" spans="1:8" x14ac:dyDescent="0.25">
      <c r="A115" s="153"/>
      <c r="B115" s="37" t="str">
        <f t="shared" si="6"/>
        <v/>
      </c>
      <c r="C115" s="37" t="str">
        <f t="shared" si="6"/>
        <v/>
      </c>
      <c r="D115" s="38" t="str">
        <f t="shared" si="6"/>
        <v/>
      </c>
      <c r="E115" s="37" t="str">
        <f t="shared" si="6"/>
        <v/>
      </c>
      <c r="F115" s="37" t="str">
        <f t="shared" si="6"/>
        <v/>
      </c>
      <c r="G115" s="37" t="str">
        <f t="shared" si="6"/>
        <v/>
      </c>
      <c r="H115" s="39"/>
    </row>
    <row r="116" spans="1:8" x14ac:dyDescent="0.25">
      <c r="A116" s="153"/>
      <c r="B116" s="37" t="str">
        <f t="shared" ref="B116:G150" si="7">IFERROR(VLOOKUP($A116,Liste_generale_Incrits,B$1,FALSE),"")</f>
        <v/>
      </c>
      <c r="C116" s="37" t="str">
        <f t="shared" si="7"/>
        <v/>
      </c>
      <c r="D116" s="38" t="str">
        <f t="shared" si="7"/>
        <v/>
      </c>
      <c r="E116" s="37" t="str">
        <f t="shared" si="7"/>
        <v/>
      </c>
      <c r="F116" s="37" t="str">
        <f t="shared" si="7"/>
        <v/>
      </c>
      <c r="G116" s="37" t="str">
        <f t="shared" si="7"/>
        <v/>
      </c>
      <c r="H116" s="39"/>
    </row>
    <row r="117" spans="1:8" x14ac:dyDescent="0.25">
      <c r="A117" s="153"/>
      <c r="B117" s="37" t="str">
        <f t="shared" si="7"/>
        <v/>
      </c>
      <c r="C117" s="37" t="str">
        <f t="shared" si="7"/>
        <v/>
      </c>
      <c r="D117" s="38" t="str">
        <f t="shared" si="7"/>
        <v/>
      </c>
      <c r="E117" s="37" t="str">
        <f t="shared" si="7"/>
        <v/>
      </c>
      <c r="F117" s="37" t="str">
        <f t="shared" si="7"/>
        <v/>
      </c>
      <c r="G117" s="37" t="str">
        <f t="shared" si="7"/>
        <v/>
      </c>
      <c r="H117" s="39"/>
    </row>
    <row r="118" spans="1:8" x14ac:dyDescent="0.25">
      <c r="A118" s="153"/>
      <c r="B118" s="37" t="str">
        <f t="shared" si="7"/>
        <v/>
      </c>
      <c r="C118" s="37" t="str">
        <f t="shared" si="7"/>
        <v/>
      </c>
      <c r="D118" s="38" t="str">
        <f t="shared" si="7"/>
        <v/>
      </c>
      <c r="E118" s="37" t="str">
        <f t="shared" si="7"/>
        <v/>
      </c>
      <c r="F118" s="37" t="str">
        <f t="shared" si="7"/>
        <v/>
      </c>
      <c r="G118" s="37" t="str">
        <f t="shared" si="7"/>
        <v/>
      </c>
      <c r="H118" s="39"/>
    </row>
    <row r="119" spans="1:8" x14ac:dyDescent="0.25">
      <c r="A119" s="153"/>
      <c r="B119" s="37" t="str">
        <f t="shared" si="7"/>
        <v/>
      </c>
      <c r="C119" s="37" t="str">
        <f t="shared" si="7"/>
        <v/>
      </c>
      <c r="D119" s="38" t="str">
        <f t="shared" si="7"/>
        <v/>
      </c>
      <c r="E119" s="37" t="str">
        <f t="shared" si="7"/>
        <v/>
      </c>
      <c r="F119" s="37" t="str">
        <f t="shared" si="7"/>
        <v/>
      </c>
      <c r="G119" s="37" t="str">
        <f t="shared" si="7"/>
        <v/>
      </c>
      <c r="H119" s="39"/>
    </row>
    <row r="120" spans="1:8" x14ac:dyDescent="0.25">
      <c r="A120" s="153"/>
      <c r="B120" s="37" t="str">
        <f t="shared" si="7"/>
        <v/>
      </c>
      <c r="C120" s="37" t="str">
        <f t="shared" si="7"/>
        <v/>
      </c>
      <c r="D120" s="38" t="str">
        <f t="shared" si="7"/>
        <v/>
      </c>
      <c r="E120" s="37" t="str">
        <f t="shared" si="7"/>
        <v/>
      </c>
      <c r="F120" s="37" t="str">
        <f t="shared" si="7"/>
        <v/>
      </c>
      <c r="G120" s="37" t="str">
        <f t="shared" si="7"/>
        <v/>
      </c>
      <c r="H120" s="39"/>
    </row>
    <row r="121" spans="1:8" x14ac:dyDescent="0.25">
      <c r="A121" s="153"/>
      <c r="B121" s="37" t="str">
        <f t="shared" si="7"/>
        <v/>
      </c>
      <c r="C121" s="37" t="str">
        <f t="shared" si="7"/>
        <v/>
      </c>
      <c r="D121" s="38" t="str">
        <f t="shared" si="7"/>
        <v/>
      </c>
      <c r="E121" s="37" t="str">
        <f t="shared" si="7"/>
        <v/>
      </c>
      <c r="F121" s="37" t="str">
        <f t="shared" si="7"/>
        <v/>
      </c>
      <c r="G121" s="37" t="str">
        <f t="shared" si="7"/>
        <v/>
      </c>
      <c r="H121" s="39"/>
    </row>
    <row r="122" spans="1:8" x14ac:dyDescent="0.25">
      <c r="A122" s="153"/>
      <c r="B122" s="37" t="str">
        <f t="shared" si="7"/>
        <v/>
      </c>
      <c r="C122" s="37" t="str">
        <f t="shared" si="7"/>
        <v/>
      </c>
      <c r="D122" s="38" t="str">
        <f t="shared" si="7"/>
        <v/>
      </c>
      <c r="E122" s="37" t="str">
        <f t="shared" si="7"/>
        <v/>
      </c>
      <c r="F122" s="37" t="str">
        <f t="shared" si="7"/>
        <v/>
      </c>
      <c r="G122" s="37" t="str">
        <f t="shared" si="7"/>
        <v/>
      </c>
      <c r="H122" s="39"/>
    </row>
    <row r="123" spans="1:8" x14ac:dyDescent="0.25">
      <c r="A123" s="153"/>
      <c r="B123" s="37" t="str">
        <f t="shared" si="7"/>
        <v/>
      </c>
      <c r="C123" s="37" t="str">
        <f t="shared" si="7"/>
        <v/>
      </c>
      <c r="D123" s="38" t="str">
        <f t="shared" si="7"/>
        <v/>
      </c>
      <c r="E123" s="37" t="str">
        <f t="shared" si="7"/>
        <v/>
      </c>
      <c r="F123" s="37" t="str">
        <f t="shared" si="7"/>
        <v/>
      </c>
      <c r="G123" s="37" t="str">
        <f t="shared" si="7"/>
        <v/>
      </c>
      <c r="H123" s="39"/>
    </row>
    <row r="124" spans="1:8" x14ac:dyDescent="0.25">
      <c r="A124" s="153"/>
      <c r="B124" s="37" t="str">
        <f t="shared" si="7"/>
        <v/>
      </c>
      <c r="C124" s="37" t="str">
        <f t="shared" si="7"/>
        <v/>
      </c>
      <c r="D124" s="38" t="str">
        <f t="shared" si="7"/>
        <v/>
      </c>
      <c r="E124" s="37" t="str">
        <f t="shared" si="7"/>
        <v/>
      </c>
      <c r="F124" s="37" t="str">
        <f t="shared" si="7"/>
        <v/>
      </c>
      <c r="G124" s="37" t="str">
        <f t="shared" si="7"/>
        <v/>
      </c>
      <c r="H124" s="39"/>
    </row>
    <row r="125" spans="1:8" x14ac:dyDescent="0.25">
      <c r="A125" s="153"/>
      <c r="B125" s="37" t="str">
        <f t="shared" si="7"/>
        <v/>
      </c>
      <c r="C125" s="37" t="str">
        <f t="shared" si="7"/>
        <v/>
      </c>
      <c r="D125" s="38" t="str">
        <f t="shared" si="7"/>
        <v/>
      </c>
      <c r="E125" s="37" t="str">
        <f t="shared" si="7"/>
        <v/>
      </c>
      <c r="F125" s="37" t="str">
        <f t="shared" si="7"/>
        <v/>
      </c>
      <c r="G125" s="37" t="str">
        <f t="shared" si="7"/>
        <v/>
      </c>
      <c r="H125" s="39"/>
    </row>
    <row r="126" spans="1:8" x14ac:dyDescent="0.25">
      <c r="A126" s="153"/>
      <c r="B126" s="37" t="str">
        <f t="shared" si="7"/>
        <v/>
      </c>
      <c r="C126" s="37" t="str">
        <f t="shared" si="7"/>
        <v/>
      </c>
      <c r="D126" s="38" t="str">
        <f t="shared" si="7"/>
        <v/>
      </c>
      <c r="E126" s="37" t="str">
        <f t="shared" si="7"/>
        <v/>
      </c>
      <c r="F126" s="37" t="str">
        <f t="shared" si="7"/>
        <v/>
      </c>
      <c r="G126" s="37" t="str">
        <f t="shared" si="7"/>
        <v/>
      </c>
      <c r="H126" s="39"/>
    </row>
    <row r="127" spans="1:8" x14ac:dyDescent="0.25">
      <c r="A127" s="153"/>
      <c r="B127" s="37" t="str">
        <f t="shared" si="7"/>
        <v/>
      </c>
      <c r="C127" s="37" t="str">
        <f t="shared" si="7"/>
        <v/>
      </c>
      <c r="D127" s="38" t="str">
        <f t="shared" si="7"/>
        <v/>
      </c>
      <c r="E127" s="37" t="str">
        <f t="shared" si="7"/>
        <v/>
      </c>
      <c r="F127" s="37" t="str">
        <f t="shared" si="7"/>
        <v/>
      </c>
      <c r="G127" s="37" t="str">
        <f t="shared" si="7"/>
        <v/>
      </c>
      <c r="H127" s="39"/>
    </row>
    <row r="128" spans="1:8" x14ac:dyDescent="0.25">
      <c r="A128" s="153"/>
      <c r="B128" s="37" t="str">
        <f t="shared" si="7"/>
        <v/>
      </c>
      <c r="C128" s="37" t="str">
        <f t="shared" si="7"/>
        <v/>
      </c>
      <c r="D128" s="38" t="str">
        <f t="shared" si="7"/>
        <v/>
      </c>
      <c r="E128" s="37" t="str">
        <f t="shared" si="7"/>
        <v/>
      </c>
      <c r="F128" s="37" t="str">
        <f t="shared" si="7"/>
        <v/>
      </c>
      <c r="G128" s="37" t="str">
        <f t="shared" si="7"/>
        <v/>
      </c>
      <c r="H128" s="39"/>
    </row>
    <row r="129" spans="1:8" x14ac:dyDescent="0.25">
      <c r="A129" s="153"/>
      <c r="B129" s="37" t="str">
        <f t="shared" si="7"/>
        <v/>
      </c>
      <c r="C129" s="37" t="str">
        <f t="shared" si="7"/>
        <v/>
      </c>
      <c r="D129" s="38" t="str">
        <f t="shared" si="7"/>
        <v/>
      </c>
      <c r="E129" s="37" t="str">
        <f t="shared" si="7"/>
        <v/>
      </c>
      <c r="F129" s="37" t="str">
        <f t="shared" si="7"/>
        <v/>
      </c>
      <c r="G129" s="37" t="str">
        <f t="shared" si="7"/>
        <v/>
      </c>
      <c r="H129" s="39"/>
    </row>
    <row r="130" spans="1:8" x14ac:dyDescent="0.25">
      <c r="A130" s="153"/>
      <c r="B130" s="37" t="str">
        <f t="shared" si="7"/>
        <v/>
      </c>
      <c r="C130" s="37" t="str">
        <f t="shared" si="7"/>
        <v/>
      </c>
      <c r="D130" s="38" t="str">
        <f t="shared" si="7"/>
        <v/>
      </c>
      <c r="E130" s="37" t="str">
        <f t="shared" si="7"/>
        <v/>
      </c>
      <c r="F130" s="37" t="str">
        <f t="shared" si="7"/>
        <v/>
      </c>
      <c r="G130" s="37" t="str">
        <f t="shared" si="7"/>
        <v/>
      </c>
      <c r="H130" s="39"/>
    </row>
    <row r="131" spans="1:8" x14ac:dyDescent="0.25">
      <c r="A131" s="153"/>
      <c r="B131" s="37" t="str">
        <f t="shared" si="7"/>
        <v/>
      </c>
      <c r="C131" s="37" t="str">
        <f t="shared" si="7"/>
        <v/>
      </c>
      <c r="D131" s="38" t="str">
        <f t="shared" si="7"/>
        <v/>
      </c>
      <c r="E131" s="37" t="str">
        <f t="shared" si="7"/>
        <v/>
      </c>
      <c r="F131" s="37" t="str">
        <f t="shared" si="7"/>
        <v/>
      </c>
      <c r="G131" s="37" t="str">
        <f t="shared" si="7"/>
        <v/>
      </c>
      <c r="H131" s="39"/>
    </row>
    <row r="132" spans="1:8" x14ac:dyDescent="0.25">
      <c r="A132" s="153"/>
      <c r="B132" s="37" t="str">
        <f t="shared" si="7"/>
        <v/>
      </c>
      <c r="C132" s="37" t="str">
        <f t="shared" si="7"/>
        <v/>
      </c>
      <c r="D132" s="38" t="str">
        <f t="shared" si="7"/>
        <v/>
      </c>
      <c r="E132" s="37" t="str">
        <f t="shared" si="7"/>
        <v/>
      </c>
      <c r="F132" s="37" t="str">
        <f t="shared" si="7"/>
        <v/>
      </c>
      <c r="G132" s="37" t="str">
        <f t="shared" si="7"/>
        <v/>
      </c>
      <c r="H132" s="39"/>
    </row>
    <row r="133" spans="1:8" x14ac:dyDescent="0.25">
      <c r="A133" s="153"/>
      <c r="B133" s="37" t="str">
        <f t="shared" si="7"/>
        <v/>
      </c>
      <c r="C133" s="37" t="str">
        <f t="shared" si="7"/>
        <v/>
      </c>
      <c r="D133" s="38" t="str">
        <f t="shared" si="7"/>
        <v/>
      </c>
      <c r="E133" s="37" t="str">
        <f t="shared" si="7"/>
        <v/>
      </c>
      <c r="F133" s="37" t="str">
        <f t="shared" si="7"/>
        <v/>
      </c>
      <c r="G133" s="37" t="str">
        <f t="shared" si="7"/>
        <v/>
      </c>
      <c r="H133" s="39"/>
    </row>
    <row r="134" spans="1:8" x14ac:dyDescent="0.25">
      <c r="A134" s="153"/>
      <c r="B134" s="37" t="str">
        <f t="shared" si="7"/>
        <v/>
      </c>
      <c r="C134" s="37" t="str">
        <f t="shared" si="7"/>
        <v/>
      </c>
      <c r="D134" s="38" t="str">
        <f t="shared" si="7"/>
        <v/>
      </c>
      <c r="E134" s="37" t="str">
        <f t="shared" si="7"/>
        <v/>
      </c>
      <c r="F134" s="37" t="str">
        <f t="shared" si="7"/>
        <v/>
      </c>
      <c r="G134" s="37" t="str">
        <f t="shared" si="7"/>
        <v/>
      </c>
      <c r="H134" s="39"/>
    </row>
    <row r="135" spans="1:8" x14ac:dyDescent="0.25">
      <c r="A135" s="153"/>
      <c r="B135" s="37" t="str">
        <f t="shared" si="7"/>
        <v/>
      </c>
      <c r="C135" s="37" t="str">
        <f t="shared" si="7"/>
        <v/>
      </c>
      <c r="D135" s="38" t="str">
        <f t="shared" si="7"/>
        <v/>
      </c>
      <c r="E135" s="37" t="str">
        <f t="shared" si="7"/>
        <v/>
      </c>
      <c r="F135" s="37" t="str">
        <f t="shared" si="7"/>
        <v/>
      </c>
      <c r="G135" s="37" t="str">
        <f t="shared" si="7"/>
        <v/>
      </c>
      <c r="H135" s="39"/>
    </row>
    <row r="136" spans="1:8" x14ac:dyDescent="0.25">
      <c r="A136" s="153"/>
      <c r="B136" s="37" t="str">
        <f t="shared" si="7"/>
        <v/>
      </c>
      <c r="C136" s="37" t="str">
        <f t="shared" si="7"/>
        <v/>
      </c>
      <c r="D136" s="38" t="str">
        <f t="shared" si="7"/>
        <v/>
      </c>
      <c r="E136" s="37" t="str">
        <f t="shared" si="7"/>
        <v/>
      </c>
      <c r="F136" s="37" t="str">
        <f t="shared" si="7"/>
        <v/>
      </c>
      <c r="G136" s="37" t="str">
        <f t="shared" si="7"/>
        <v/>
      </c>
      <c r="H136" s="39"/>
    </row>
    <row r="137" spans="1:8" x14ac:dyDescent="0.25">
      <c r="A137" s="153"/>
      <c r="B137" s="37" t="str">
        <f t="shared" si="7"/>
        <v/>
      </c>
      <c r="C137" s="37" t="str">
        <f t="shared" si="7"/>
        <v/>
      </c>
      <c r="D137" s="38" t="str">
        <f t="shared" si="7"/>
        <v/>
      </c>
      <c r="E137" s="37" t="str">
        <f t="shared" si="7"/>
        <v/>
      </c>
      <c r="F137" s="37" t="str">
        <f t="shared" si="7"/>
        <v/>
      </c>
      <c r="G137" s="37" t="str">
        <f t="shared" si="7"/>
        <v/>
      </c>
      <c r="H137" s="39"/>
    </row>
    <row r="138" spans="1:8" x14ac:dyDescent="0.25">
      <c r="A138" s="153"/>
      <c r="B138" s="37" t="str">
        <f t="shared" si="7"/>
        <v/>
      </c>
      <c r="C138" s="37" t="str">
        <f t="shared" si="7"/>
        <v/>
      </c>
      <c r="D138" s="38" t="str">
        <f t="shared" si="7"/>
        <v/>
      </c>
      <c r="E138" s="37" t="str">
        <f t="shared" si="7"/>
        <v/>
      </c>
      <c r="F138" s="37" t="str">
        <f t="shared" si="7"/>
        <v/>
      </c>
      <c r="G138" s="37" t="str">
        <f t="shared" si="7"/>
        <v/>
      </c>
      <c r="H138" s="39"/>
    </row>
    <row r="139" spans="1:8" x14ac:dyDescent="0.25">
      <c r="A139" s="153"/>
      <c r="B139" s="37" t="str">
        <f t="shared" si="7"/>
        <v/>
      </c>
      <c r="C139" s="37" t="str">
        <f t="shared" si="7"/>
        <v/>
      </c>
      <c r="D139" s="38" t="str">
        <f t="shared" si="7"/>
        <v/>
      </c>
      <c r="E139" s="37" t="str">
        <f t="shared" si="7"/>
        <v/>
      </c>
      <c r="F139" s="37" t="str">
        <f t="shared" si="7"/>
        <v/>
      </c>
      <c r="G139" s="37" t="str">
        <f t="shared" si="7"/>
        <v/>
      </c>
      <c r="H139" s="39"/>
    </row>
    <row r="140" spans="1:8" x14ac:dyDescent="0.25">
      <c r="A140" s="153"/>
      <c r="B140" s="37" t="str">
        <f t="shared" si="7"/>
        <v/>
      </c>
      <c r="C140" s="37" t="str">
        <f t="shared" si="7"/>
        <v/>
      </c>
      <c r="D140" s="38" t="str">
        <f t="shared" si="7"/>
        <v/>
      </c>
      <c r="E140" s="37" t="str">
        <f t="shared" si="7"/>
        <v/>
      </c>
      <c r="F140" s="37" t="str">
        <f t="shared" si="7"/>
        <v/>
      </c>
      <c r="G140" s="37" t="str">
        <f t="shared" si="7"/>
        <v/>
      </c>
      <c r="H140" s="39"/>
    </row>
    <row r="141" spans="1:8" x14ac:dyDescent="0.25">
      <c r="A141" s="153"/>
      <c r="B141" s="37" t="str">
        <f t="shared" si="7"/>
        <v/>
      </c>
      <c r="C141" s="37" t="str">
        <f t="shared" si="7"/>
        <v/>
      </c>
      <c r="D141" s="38" t="str">
        <f t="shared" si="7"/>
        <v/>
      </c>
      <c r="E141" s="37" t="str">
        <f t="shared" si="7"/>
        <v/>
      </c>
      <c r="F141" s="37" t="str">
        <f t="shared" si="7"/>
        <v/>
      </c>
      <c r="G141" s="37" t="str">
        <f t="shared" si="7"/>
        <v/>
      </c>
      <c r="H141" s="39"/>
    </row>
    <row r="142" spans="1:8" x14ac:dyDescent="0.25">
      <c r="A142" s="153"/>
      <c r="B142" s="37" t="str">
        <f t="shared" si="7"/>
        <v/>
      </c>
      <c r="C142" s="37" t="str">
        <f t="shared" si="7"/>
        <v/>
      </c>
      <c r="D142" s="38" t="str">
        <f t="shared" si="7"/>
        <v/>
      </c>
      <c r="E142" s="37" t="str">
        <f t="shared" si="7"/>
        <v/>
      </c>
      <c r="F142" s="37" t="str">
        <f t="shared" si="7"/>
        <v/>
      </c>
      <c r="G142" s="37" t="str">
        <f t="shared" si="7"/>
        <v/>
      </c>
      <c r="H142" s="39"/>
    </row>
    <row r="143" spans="1:8" x14ac:dyDescent="0.25">
      <c r="A143" s="153"/>
      <c r="B143" s="37" t="str">
        <f t="shared" si="7"/>
        <v/>
      </c>
      <c r="C143" s="37" t="str">
        <f t="shared" si="7"/>
        <v/>
      </c>
      <c r="D143" s="38" t="str">
        <f t="shared" si="7"/>
        <v/>
      </c>
      <c r="E143" s="37" t="str">
        <f t="shared" si="7"/>
        <v/>
      </c>
      <c r="F143" s="37" t="str">
        <f t="shared" si="7"/>
        <v/>
      </c>
      <c r="G143" s="37" t="str">
        <f t="shared" si="7"/>
        <v/>
      </c>
      <c r="H143" s="39"/>
    </row>
    <row r="144" spans="1:8" x14ac:dyDescent="0.25">
      <c r="A144" s="153"/>
      <c r="B144" s="37" t="str">
        <f t="shared" si="7"/>
        <v/>
      </c>
      <c r="C144" s="37" t="str">
        <f t="shared" si="7"/>
        <v/>
      </c>
      <c r="D144" s="38" t="str">
        <f t="shared" si="7"/>
        <v/>
      </c>
      <c r="E144" s="37" t="str">
        <f t="shared" si="7"/>
        <v/>
      </c>
      <c r="F144" s="37" t="str">
        <f t="shared" si="7"/>
        <v/>
      </c>
      <c r="G144" s="37" t="str">
        <f t="shared" si="7"/>
        <v/>
      </c>
      <c r="H144" s="39"/>
    </row>
    <row r="145" spans="1:8" x14ac:dyDescent="0.25">
      <c r="A145" s="153"/>
      <c r="B145" s="37" t="str">
        <f t="shared" si="7"/>
        <v/>
      </c>
      <c r="C145" s="37" t="str">
        <f t="shared" si="7"/>
        <v/>
      </c>
      <c r="D145" s="38" t="str">
        <f t="shared" si="7"/>
        <v/>
      </c>
      <c r="E145" s="37" t="str">
        <f t="shared" si="7"/>
        <v/>
      </c>
      <c r="F145" s="37" t="str">
        <f t="shared" si="7"/>
        <v/>
      </c>
      <c r="G145" s="37" t="str">
        <f t="shared" si="7"/>
        <v/>
      </c>
      <c r="H145" s="39"/>
    </row>
    <row r="146" spans="1:8" x14ac:dyDescent="0.25">
      <c r="A146" s="153"/>
      <c r="B146" s="37" t="str">
        <f t="shared" si="7"/>
        <v/>
      </c>
      <c r="C146" s="37" t="str">
        <f t="shared" si="7"/>
        <v/>
      </c>
      <c r="D146" s="38" t="str">
        <f t="shared" si="7"/>
        <v/>
      </c>
      <c r="E146" s="37" t="str">
        <f t="shared" si="7"/>
        <v/>
      </c>
      <c r="F146" s="37" t="str">
        <f t="shared" si="7"/>
        <v/>
      </c>
      <c r="G146" s="37" t="str">
        <f t="shared" si="7"/>
        <v/>
      </c>
      <c r="H146" s="39"/>
    </row>
    <row r="147" spans="1:8" x14ac:dyDescent="0.25">
      <c r="A147" s="153"/>
      <c r="B147" s="37" t="str">
        <f t="shared" si="7"/>
        <v/>
      </c>
      <c r="C147" s="37" t="str">
        <f t="shared" si="7"/>
        <v/>
      </c>
      <c r="D147" s="38" t="str">
        <f t="shared" si="7"/>
        <v/>
      </c>
      <c r="E147" s="37" t="str">
        <f t="shared" si="7"/>
        <v/>
      </c>
      <c r="F147" s="37" t="str">
        <f t="shared" si="7"/>
        <v/>
      </c>
      <c r="G147" s="37" t="str">
        <f t="shared" si="7"/>
        <v/>
      </c>
      <c r="H147" s="39"/>
    </row>
    <row r="148" spans="1:8" x14ac:dyDescent="0.25">
      <c r="A148" s="153"/>
      <c r="B148" s="37" t="str">
        <f t="shared" si="7"/>
        <v/>
      </c>
      <c r="C148" s="37" t="str">
        <f t="shared" si="7"/>
        <v/>
      </c>
      <c r="D148" s="38" t="str">
        <f t="shared" si="7"/>
        <v/>
      </c>
      <c r="E148" s="37" t="str">
        <f t="shared" si="7"/>
        <v/>
      </c>
      <c r="F148" s="37" t="str">
        <f t="shared" si="7"/>
        <v/>
      </c>
      <c r="G148" s="37" t="str">
        <f t="shared" si="7"/>
        <v/>
      </c>
      <c r="H148" s="39"/>
    </row>
    <row r="149" spans="1:8" x14ac:dyDescent="0.25">
      <c r="A149" s="153"/>
      <c r="B149" s="37" t="str">
        <f t="shared" si="7"/>
        <v/>
      </c>
      <c r="C149" s="37" t="str">
        <f t="shared" si="7"/>
        <v/>
      </c>
      <c r="D149" s="38" t="str">
        <f t="shared" si="7"/>
        <v/>
      </c>
      <c r="E149" s="37" t="str">
        <f t="shared" si="7"/>
        <v/>
      </c>
      <c r="F149" s="37" t="str">
        <f t="shared" si="7"/>
        <v/>
      </c>
      <c r="G149" s="37" t="str">
        <f t="shared" si="7"/>
        <v/>
      </c>
      <c r="H149" s="39"/>
    </row>
    <row r="150" spans="1:8" x14ac:dyDescent="0.25">
      <c r="A150" s="153"/>
      <c r="B150" s="37" t="str">
        <f t="shared" si="7"/>
        <v/>
      </c>
      <c r="C150" s="37" t="str">
        <f t="shared" si="7"/>
        <v/>
      </c>
      <c r="D150" s="38" t="str">
        <f t="shared" si="7"/>
        <v/>
      </c>
      <c r="E150" s="37" t="str">
        <f t="shared" si="7"/>
        <v/>
      </c>
      <c r="F150" s="37" t="str">
        <f t="shared" si="7"/>
        <v/>
      </c>
      <c r="G150" s="37" t="str">
        <f t="shared" si="7"/>
        <v/>
      </c>
      <c r="H150" s="39"/>
    </row>
  </sheetData>
  <autoFilter ref="A2:H113">
    <sortState ref="A3:M101">
      <sortCondition ref="A2:A100"/>
    </sortState>
  </autoFilter>
  <pageMargins left="0.7" right="0.7" top="0.75" bottom="0.75" header="0.3" footer="0.3"/>
  <pageSetup paperSize="9" orientation="portrait" horizontalDpi="4294967293" r:id="rId1"/>
  <headerFooter>
    <oddFooter>&amp;C&amp;1#&amp;"Arial"&amp;6&amp;K626469Internal</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9">
    <tabColor theme="3" tint="-0.249977111117893"/>
    <pageSetUpPr fitToPage="1"/>
  </sheetPr>
  <dimension ref="A1:AD46"/>
  <sheetViews>
    <sheetView tabSelected="1" zoomScaleNormal="100" workbookViewId="0">
      <selection activeCell="F58" sqref="F58"/>
    </sheetView>
  </sheetViews>
  <sheetFormatPr baseColWidth="10" defaultColWidth="11.42578125" defaultRowHeight="18.75" x14ac:dyDescent="0.3"/>
  <cols>
    <col min="1" max="1" width="12.28515625" bestFit="1" customWidth="1"/>
    <col min="2" max="2" width="15.42578125" style="70" bestFit="1" customWidth="1"/>
    <col min="3" max="3" width="12.7109375" style="70" bestFit="1" customWidth="1"/>
    <col min="4" max="4" width="12.42578125" customWidth="1"/>
    <col min="5" max="5" width="16.140625" style="70" customWidth="1"/>
    <col min="6" max="6" width="11.7109375" style="64" customWidth="1"/>
    <col min="7" max="7" width="11.42578125" style="113"/>
    <col min="8" max="9" width="7" style="8" customWidth="1"/>
    <col min="10" max="10" width="10.140625" style="8" customWidth="1"/>
    <col min="11" max="12" width="7" style="8" customWidth="1"/>
    <col min="13" max="13" width="10" style="8" customWidth="1"/>
    <col min="14" max="16" width="8.42578125" style="8" customWidth="1"/>
    <col min="17" max="18" width="7.42578125" style="19" customWidth="1"/>
    <col min="19" max="19" width="11.42578125" customWidth="1"/>
    <col min="20" max="20" width="10.42578125" style="18" bestFit="1" customWidth="1"/>
    <col min="21" max="21" width="11.42578125" style="19"/>
    <col min="22" max="24" width="0" hidden="1" customWidth="1"/>
    <col min="25" max="25" width="8.28515625" hidden="1" customWidth="1"/>
    <col min="26" max="26" width="11.28515625" style="21" hidden="1" customWidth="1"/>
    <col min="27" max="27" width="11.28515625" style="21" customWidth="1"/>
    <col min="28" max="28" width="11" style="21" bestFit="1" customWidth="1"/>
    <col min="29" max="29" width="12.85546875" style="8" hidden="1" customWidth="1"/>
    <col min="30" max="30" width="14.28515625" hidden="1" customWidth="1"/>
  </cols>
  <sheetData>
    <row r="1" spans="1:30" ht="27" x14ac:dyDescent="0.5">
      <c r="A1" s="104" t="s">
        <v>301</v>
      </c>
    </row>
    <row r="2" spans="1:30" ht="15" customHeight="1" x14ac:dyDescent="0.5">
      <c r="A2" s="104"/>
      <c r="D2" s="110" t="s">
        <v>7</v>
      </c>
    </row>
    <row r="3" spans="1:30" ht="15" customHeight="1" x14ac:dyDescent="0.5">
      <c r="A3" s="104"/>
      <c r="D3" s="67" t="s">
        <v>36</v>
      </c>
    </row>
    <row r="4" spans="1:30" s="234" customFormat="1" x14ac:dyDescent="0.3">
      <c r="B4" s="234">
        <v>2</v>
      </c>
      <c r="C4" s="234">
        <v>3</v>
      </c>
      <c r="D4" s="234">
        <v>6</v>
      </c>
      <c r="E4" s="234">
        <v>8</v>
      </c>
      <c r="F4" s="235"/>
      <c r="G4" s="236"/>
      <c r="H4" s="234">
        <v>8</v>
      </c>
      <c r="I4" s="234">
        <v>9</v>
      </c>
      <c r="J4" s="234">
        <v>10</v>
      </c>
      <c r="K4" s="234">
        <v>11</v>
      </c>
      <c r="L4" s="234">
        <v>12</v>
      </c>
      <c r="M4" s="234">
        <v>13</v>
      </c>
      <c r="N4" s="234">
        <v>14</v>
      </c>
      <c r="O4" s="234">
        <v>15</v>
      </c>
      <c r="P4" s="234">
        <v>16</v>
      </c>
      <c r="Q4" s="237"/>
      <c r="R4" s="237"/>
      <c r="T4" s="238"/>
      <c r="U4" s="237"/>
      <c r="V4" s="234">
        <v>8</v>
      </c>
      <c r="W4" s="234">
        <v>9</v>
      </c>
      <c r="X4" s="234">
        <v>10</v>
      </c>
      <c r="Z4" s="237"/>
      <c r="AA4" s="237">
        <v>9</v>
      </c>
      <c r="AB4" s="237"/>
      <c r="AC4" s="239"/>
    </row>
    <row r="5" spans="1:30" ht="15" x14ac:dyDescent="0.25">
      <c r="B5" s="8"/>
      <c r="C5" s="8"/>
      <c r="E5" s="8"/>
      <c r="F5" s="108" t="s">
        <v>24</v>
      </c>
      <c r="G5" s="108"/>
      <c r="H5" s="259" t="s">
        <v>21</v>
      </c>
      <c r="I5" s="260"/>
      <c r="J5" s="260"/>
      <c r="K5" s="260"/>
      <c r="L5" s="260"/>
      <c r="M5" s="260"/>
      <c r="N5" s="260"/>
      <c r="O5" s="260"/>
      <c r="P5" s="260"/>
      <c r="Q5" s="260"/>
      <c r="R5" s="260"/>
      <c r="S5" s="260"/>
      <c r="T5" s="260"/>
      <c r="U5" s="261"/>
      <c r="V5" s="259" t="s">
        <v>15</v>
      </c>
      <c r="W5" s="260"/>
      <c r="X5" s="260"/>
      <c r="Y5" s="260"/>
      <c r="Z5" s="261"/>
      <c r="AA5" s="262" t="s">
        <v>48</v>
      </c>
      <c r="AB5" s="262"/>
      <c r="AC5" s="126" t="s">
        <v>40</v>
      </c>
      <c r="AD5" s="29" t="s">
        <v>41</v>
      </c>
    </row>
    <row r="6" spans="1:30" s="10" customFormat="1" ht="30" x14ac:dyDescent="0.25">
      <c r="A6" s="109" t="s">
        <v>57</v>
      </c>
      <c r="B6" s="110" t="s">
        <v>0</v>
      </c>
      <c r="C6" s="110" t="s">
        <v>5</v>
      </c>
      <c r="D6" s="110" t="s">
        <v>7</v>
      </c>
      <c r="E6" s="110" t="s">
        <v>1</v>
      </c>
      <c r="F6" s="17" t="s">
        <v>24</v>
      </c>
      <c r="G6" s="20" t="s">
        <v>23</v>
      </c>
      <c r="H6" s="17" t="s">
        <v>80</v>
      </c>
      <c r="I6" s="17" t="s">
        <v>79</v>
      </c>
      <c r="J6" s="17" t="s">
        <v>81</v>
      </c>
      <c r="K6" s="17" t="s">
        <v>82</v>
      </c>
      <c r="L6" s="17" t="s">
        <v>83</v>
      </c>
      <c r="M6" s="17" t="s">
        <v>84</v>
      </c>
      <c r="N6" s="17" t="s">
        <v>85</v>
      </c>
      <c r="O6" s="17" t="s">
        <v>86</v>
      </c>
      <c r="P6" s="17" t="s">
        <v>87</v>
      </c>
      <c r="Q6" s="22" t="s">
        <v>77</v>
      </c>
      <c r="R6" s="22" t="s">
        <v>78</v>
      </c>
      <c r="S6" s="17" t="s">
        <v>88</v>
      </c>
      <c r="T6" s="17" t="s">
        <v>16</v>
      </c>
      <c r="U6" s="20" t="s">
        <v>17</v>
      </c>
      <c r="V6" s="17" t="s">
        <v>12</v>
      </c>
      <c r="W6" s="17" t="s">
        <v>13</v>
      </c>
      <c r="X6" s="17" t="s">
        <v>33</v>
      </c>
      <c r="Y6" s="17" t="s">
        <v>22</v>
      </c>
      <c r="Z6" s="20" t="s">
        <v>20</v>
      </c>
      <c r="AA6" s="20" t="s">
        <v>49</v>
      </c>
      <c r="AB6" s="20" t="s">
        <v>50</v>
      </c>
      <c r="AC6" s="30" t="s">
        <v>89</v>
      </c>
      <c r="AD6" s="30" t="s">
        <v>51</v>
      </c>
    </row>
    <row r="7" spans="1:30" s="226" customFormat="1" x14ac:dyDescent="0.25">
      <c r="A7" s="117">
        <v>21</v>
      </c>
      <c r="B7" s="241" t="s">
        <v>274</v>
      </c>
      <c r="C7" s="241" t="s">
        <v>275</v>
      </c>
      <c r="D7" s="16" t="s">
        <v>309</v>
      </c>
      <c r="E7" s="241" t="s">
        <v>284</v>
      </c>
      <c r="F7" s="242">
        <f t="shared" ref="F7:F46" si="0">IF(AND(A7&lt;&gt;"",G7&gt;0),RANK(AD7,AD$7:AD$46,0),"")</f>
        <v>1</v>
      </c>
      <c r="G7" s="243">
        <f t="shared" ref="G7:G46" si="1">IF(A7&lt;&gt;"",U7+Z7+AB7,"")</f>
        <v>300</v>
      </c>
      <c r="H7" s="244">
        <f t="shared" ref="H7:P16" si="2">IFERROR(VLOOKUP($A7,Resultats_Trial,H$4,FALSE),"")</f>
        <v>0</v>
      </c>
      <c r="I7" s="244">
        <f t="shared" si="2"/>
        <v>5</v>
      </c>
      <c r="J7" s="245">
        <f t="shared" si="2"/>
        <v>1.9675925925925926E-4</v>
      </c>
      <c r="K7" s="244">
        <f t="shared" si="2"/>
        <v>3</v>
      </c>
      <c r="L7" s="244">
        <f t="shared" si="2"/>
        <v>2</v>
      </c>
      <c r="M7" s="245">
        <f t="shared" si="2"/>
        <v>2.4305555555555555E-4</v>
      </c>
      <c r="N7" s="244">
        <f t="shared" si="2"/>
        <v>0</v>
      </c>
      <c r="O7" s="244">
        <f t="shared" si="2"/>
        <v>5</v>
      </c>
      <c r="P7" s="245">
        <f t="shared" si="2"/>
        <v>2.199074074074074E-4</v>
      </c>
      <c r="Q7" s="246">
        <f t="shared" ref="Q7:Q46" si="3">IF($A7&lt;&gt;"",SUM(H7,K7,N7),"")</f>
        <v>3</v>
      </c>
      <c r="R7" s="246">
        <f t="shared" ref="R7:R46" si="4">IF($A7&lt;&gt;"",SUM(I7,L7,O7),"")</f>
        <v>12</v>
      </c>
      <c r="S7" s="232">
        <f t="shared" ref="S7:S46" si="5">IF($A7&lt;&gt;"",SUM(J7,M7,P7),"")</f>
        <v>6.5972222222222224E-4</v>
      </c>
      <c r="T7" s="247">
        <f t="shared" ref="T7:T46" si="6">IF($A7&lt;&gt;"",RANK(AC7,AC$7:AC$46,0),"")</f>
        <v>1</v>
      </c>
      <c r="U7" s="246">
        <f t="shared" ref="U7:U46" si="7">IF(AND($B7&lt;&gt;"",T7&lt;&gt;""),VLOOKUP(T7,Points_Classement,2,FALSE),0)</f>
        <v>150</v>
      </c>
      <c r="V7" s="222" t="str">
        <f t="shared" ref="V7:X26" si="8">IF($A7&lt;&gt;"",IFERROR(VLOOKUP($A7,Resultats_DH,V$4,FALSE),"-"),"")</f>
        <v>-</v>
      </c>
      <c r="W7" s="222" t="str">
        <f t="shared" si="8"/>
        <v>-</v>
      </c>
      <c r="X7" s="222" t="str">
        <f t="shared" si="8"/>
        <v>-</v>
      </c>
      <c r="Y7" s="223" t="str">
        <f t="shared" ref="Y7:Y46" si="9">IF(AND($A7&lt;&gt;"",X7&lt;&gt;"-"),RANK(X7,X$7:X$46,1),"")</f>
        <v/>
      </c>
      <c r="Z7" s="246">
        <f t="shared" ref="Z7:Z46" si="10">IF(AND($A7&lt;&gt;"",Y7&lt;&gt;""),VLOOKUP(Y7,Points_Classement,2,FALSE),0)</f>
        <v>0</v>
      </c>
      <c r="AA7" s="246">
        <f t="shared" ref="AA7:AA46" si="11">IF($A7&lt;&gt;"",IFERROR(VLOOKUP($A7,Resultats_XC,V$4,FALSE),"-"),"")</f>
        <v>1</v>
      </c>
      <c r="AB7" s="246">
        <f t="shared" ref="AB7:AB46" si="12">IF(AND($A7&lt;&gt;"",AA7&lt;&gt;""),IFERROR(VLOOKUP(AA7,Points_Classement,2,FALSE),0),0)</f>
        <v>150</v>
      </c>
      <c r="AC7" s="224">
        <f t="shared" ref="AC7:AC46" si="13">IF(A7&lt;&gt;"",+Q7*1000000- R7*1000-(HOUR(S7)*3600+MINUTE(S7)*60+SECOND(S7)),"")</f>
        <v>2987943</v>
      </c>
      <c r="AD7" s="225">
        <f t="shared" ref="AD7:AD46" si="14">IF($A7&lt;&gt;"",U7+Z7+AB7+(1-IF(Epreuve_prépondérante="DH",IFERROR(Y7/100,1),IF(Epreuve_prépondérante="Trial",IFERROR(T7/100,1),IFERROR(AA7/100,1)))),"")</f>
        <v>300</v>
      </c>
    </row>
    <row r="8" spans="1:30" x14ac:dyDescent="0.3">
      <c r="A8" s="71"/>
      <c r="B8" s="105"/>
      <c r="C8" s="105"/>
      <c r="D8" s="121"/>
      <c r="E8" s="118"/>
      <c r="F8" s="112" t="str">
        <f t="shared" si="0"/>
        <v/>
      </c>
      <c r="G8" s="115" t="str">
        <f t="shared" si="1"/>
        <v/>
      </c>
      <c r="H8" s="130" t="str">
        <f t="shared" si="2"/>
        <v/>
      </c>
      <c r="I8" s="130" t="str">
        <f t="shared" si="2"/>
        <v/>
      </c>
      <c r="J8" s="131" t="str">
        <f t="shared" si="2"/>
        <v/>
      </c>
      <c r="K8" s="130" t="str">
        <f t="shared" si="2"/>
        <v/>
      </c>
      <c r="L8" s="130" t="str">
        <f t="shared" si="2"/>
        <v/>
      </c>
      <c r="M8" s="131" t="str">
        <f t="shared" si="2"/>
        <v/>
      </c>
      <c r="N8" s="130" t="str">
        <f t="shared" si="2"/>
        <v/>
      </c>
      <c r="O8" s="130" t="str">
        <f t="shared" si="2"/>
        <v/>
      </c>
      <c r="P8" s="131" t="str">
        <f t="shared" si="2"/>
        <v/>
      </c>
      <c r="Q8" s="23" t="str">
        <f t="shared" si="3"/>
        <v/>
      </c>
      <c r="R8" s="23" t="str">
        <f t="shared" si="4"/>
        <v/>
      </c>
      <c r="S8" s="136" t="str">
        <f t="shared" si="5"/>
        <v/>
      </c>
      <c r="T8" s="24" t="str">
        <f t="shared" si="6"/>
        <v/>
      </c>
      <c r="U8" s="23">
        <f t="shared" si="7"/>
        <v>0</v>
      </c>
      <c r="V8" s="14" t="str">
        <f t="shared" si="8"/>
        <v/>
      </c>
      <c r="W8" s="14" t="str">
        <f t="shared" si="8"/>
        <v/>
      </c>
      <c r="X8" s="14" t="str">
        <f t="shared" si="8"/>
        <v/>
      </c>
      <c r="Y8" s="9" t="str">
        <f t="shared" si="9"/>
        <v/>
      </c>
      <c r="Z8" s="23">
        <f t="shared" si="10"/>
        <v>0</v>
      </c>
      <c r="AA8" s="23" t="str">
        <f t="shared" si="11"/>
        <v/>
      </c>
      <c r="AB8" s="23">
        <f t="shared" si="12"/>
        <v>0</v>
      </c>
      <c r="AC8" s="132" t="str">
        <f t="shared" si="13"/>
        <v/>
      </c>
      <c r="AD8" s="15" t="str">
        <f t="shared" si="14"/>
        <v/>
      </c>
    </row>
    <row r="9" spans="1:30" x14ac:dyDescent="0.3">
      <c r="A9" s="71"/>
      <c r="B9" s="105"/>
      <c r="C9" s="105"/>
      <c r="D9" s="121"/>
      <c r="E9" s="118"/>
      <c r="F9" s="112" t="str">
        <f t="shared" si="0"/>
        <v/>
      </c>
      <c r="G9" s="115" t="str">
        <f t="shared" si="1"/>
        <v/>
      </c>
      <c r="H9" s="130" t="str">
        <f t="shared" si="2"/>
        <v/>
      </c>
      <c r="I9" s="130" t="str">
        <f t="shared" si="2"/>
        <v/>
      </c>
      <c r="J9" s="131" t="str">
        <f t="shared" si="2"/>
        <v/>
      </c>
      <c r="K9" s="130" t="str">
        <f t="shared" si="2"/>
        <v/>
      </c>
      <c r="L9" s="130" t="str">
        <f t="shared" si="2"/>
        <v/>
      </c>
      <c r="M9" s="131" t="str">
        <f t="shared" si="2"/>
        <v/>
      </c>
      <c r="N9" s="130" t="str">
        <f t="shared" si="2"/>
        <v/>
      </c>
      <c r="O9" s="130" t="str">
        <f t="shared" si="2"/>
        <v/>
      </c>
      <c r="P9" s="131" t="str">
        <f t="shared" si="2"/>
        <v/>
      </c>
      <c r="Q9" s="23" t="str">
        <f t="shared" si="3"/>
        <v/>
      </c>
      <c r="R9" s="23" t="str">
        <f t="shared" si="4"/>
        <v/>
      </c>
      <c r="S9" s="136" t="str">
        <f t="shared" si="5"/>
        <v/>
      </c>
      <c r="T9" s="24" t="str">
        <f t="shared" si="6"/>
        <v/>
      </c>
      <c r="U9" s="23">
        <f t="shared" si="7"/>
        <v>0</v>
      </c>
      <c r="V9" s="14" t="str">
        <f t="shared" si="8"/>
        <v/>
      </c>
      <c r="W9" s="14" t="str">
        <f t="shared" si="8"/>
        <v/>
      </c>
      <c r="X9" s="14" t="str">
        <f t="shared" si="8"/>
        <v/>
      </c>
      <c r="Y9" s="9" t="str">
        <f t="shared" si="9"/>
        <v/>
      </c>
      <c r="Z9" s="23">
        <f t="shared" si="10"/>
        <v>0</v>
      </c>
      <c r="AA9" s="23" t="str">
        <f t="shared" si="11"/>
        <v/>
      </c>
      <c r="AB9" s="23">
        <f t="shared" si="12"/>
        <v>0</v>
      </c>
      <c r="AC9" s="132" t="str">
        <f t="shared" si="13"/>
        <v/>
      </c>
      <c r="AD9" s="15" t="str">
        <f t="shared" si="14"/>
        <v/>
      </c>
    </row>
    <row r="10" spans="1:30" x14ac:dyDescent="0.3">
      <c r="A10" s="71"/>
      <c r="B10" s="105"/>
      <c r="C10" s="105"/>
      <c r="D10" s="121"/>
      <c r="E10" s="118"/>
      <c r="F10" s="112" t="str">
        <f t="shared" si="0"/>
        <v/>
      </c>
      <c r="G10" s="115" t="str">
        <f t="shared" si="1"/>
        <v/>
      </c>
      <c r="H10" s="130" t="str">
        <f t="shared" si="2"/>
        <v/>
      </c>
      <c r="I10" s="130" t="str">
        <f t="shared" si="2"/>
        <v/>
      </c>
      <c r="J10" s="131" t="str">
        <f t="shared" si="2"/>
        <v/>
      </c>
      <c r="K10" s="130" t="str">
        <f t="shared" si="2"/>
        <v/>
      </c>
      <c r="L10" s="130" t="str">
        <f t="shared" si="2"/>
        <v/>
      </c>
      <c r="M10" s="131" t="str">
        <f t="shared" si="2"/>
        <v/>
      </c>
      <c r="N10" s="130" t="str">
        <f t="shared" si="2"/>
        <v/>
      </c>
      <c r="O10" s="130" t="str">
        <f t="shared" si="2"/>
        <v/>
      </c>
      <c r="P10" s="131" t="str">
        <f t="shared" si="2"/>
        <v/>
      </c>
      <c r="Q10" s="23" t="str">
        <f t="shared" si="3"/>
        <v/>
      </c>
      <c r="R10" s="23" t="str">
        <f t="shared" si="4"/>
        <v/>
      </c>
      <c r="S10" s="136" t="str">
        <f t="shared" si="5"/>
        <v/>
      </c>
      <c r="T10" s="24" t="str">
        <f t="shared" si="6"/>
        <v/>
      </c>
      <c r="U10" s="23">
        <f t="shared" si="7"/>
        <v>0</v>
      </c>
      <c r="V10" s="14" t="str">
        <f t="shared" si="8"/>
        <v/>
      </c>
      <c r="W10" s="14" t="str">
        <f t="shared" si="8"/>
        <v/>
      </c>
      <c r="X10" s="14" t="str">
        <f t="shared" si="8"/>
        <v/>
      </c>
      <c r="Y10" s="9" t="str">
        <f t="shared" si="9"/>
        <v/>
      </c>
      <c r="Z10" s="23">
        <f t="shared" si="10"/>
        <v>0</v>
      </c>
      <c r="AA10" s="23" t="str">
        <f t="shared" si="11"/>
        <v/>
      </c>
      <c r="AB10" s="23">
        <f t="shared" si="12"/>
        <v>0</v>
      </c>
      <c r="AC10" s="132" t="str">
        <f t="shared" si="13"/>
        <v/>
      </c>
      <c r="AD10" s="15" t="str">
        <f t="shared" si="14"/>
        <v/>
      </c>
    </row>
    <row r="11" spans="1:30" x14ac:dyDescent="0.3">
      <c r="A11" s="71"/>
      <c r="B11" s="105"/>
      <c r="C11" s="105"/>
      <c r="D11" s="121"/>
      <c r="E11" s="118"/>
      <c r="F11" s="112" t="str">
        <f t="shared" si="0"/>
        <v/>
      </c>
      <c r="G11" s="115" t="str">
        <f t="shared" si="1"/>
        <v/>
      </c>
      <c r="H11" s="130" t="str">
        <f t="shared" si="2"/>
        <v/>
      </c>
      <c r="I11" s="130" t="str">
        <f t="shared" si="2"/>
        <v/>
      </c>
      <c r="J11" s="131" t="str">
        <f t="shared" si="2"/>
        <v/>
      </c>
      <c r="K11" s="130" t="str">
        <f t="shared" si="2"/>
        <v/>
      </c>
      <c r="L11" s="130" t="str">
        <f t="shared" si="2"/>
        <v/>
      </c>
      <c r="M11" s="131" t="str">
        <f t="shared" si="2"/>
        <v/>
      </c>
      <c r="N11" s="130" t="str">
        <f t="shared" si="2"/>
        <v/>
      </c>
      <c r="O11" s="130" t="str">
        <f t="shared" si="2"/>
        <v/>
      </c>
      <c r="P11" s="131" t="str">
        <f t="shared" si="2"/>
        <v/>
      </c>
      <c r="Q11" s="23" t="str">
        <f t="shared" si="3"/>
        <v/>
      </c>
      <c r="R11" s="23" t="str">
        <f t="shared" si="4"/>
        <v/>
      </c>
      <c r="S11" s="136" t="str">
        <f t="shared" si="5"/>
        <v/>
      </c>
      <c r="T11" s="24" t="str">
        <f t="shared" si="6"/>
        <v/>
      </c>
      <c r="U11" s="23">
        <f t="shared" si="7"/>
        <v>0</v>
      </c>
      <c r="V11" s="14" t="str">
        <f t="shared" si="8"/>
        <v/>
      </c>
      <c r="W11" s="14" t="str">
        <f t="shared" si="8"/>
        <v/>
      </c>
      <c r="X11" s="14" t="str">
        <f t="shared" si="8"/>
        <v/>
      </c>
      <c r="Y11" s="9" t="str">
        <f t="shared" si="9"/>
        <v/>
      </c>
      <c r="Z11" s="23">
        <f t="shared" si="10"/>
        <v>0</v>
      </c>
      <c r="AA11" s="23" t="str">
        <f t="shared" si="11"/>
        <v/>
      </c>
      <c r="AB11" s="23">
        <f t="shared" si="12"/>
        <v>0</v>
      </c>
      <c r="AC11" s="132" t="str">
        <f t="shared" si="13"/>
        <v/>
      </c>
      <c r="AD11" s="15" t="str">
        <f t="shared" si="14"/>
        <v/>
      </c>
    </row>
    <row r="12" spans="1:30" x14ac:dyDescent="0.3">
      <c r="A12" s="71"/>
      <c r="B12" s="105"/>
      <c r="C12" s="105"/>
      <c r="D12" s="121"/>
      <c r="E12" s="118"/>
      <c r="F12" s="112" t="str">
        <f t="shared" si="0"/>
        <v/>
      </c>
      <c r="G12" s="115" t="str">
        <f t="shared" si="1"/>
        <v/>
      </c>
      <c r="H12" s="130" t="str">
        <f t="shared" si="2"/>
        <v/>
      </c>
      <c r="I12" s="130" t="str">
        <f t="shared" si="2"/>
        <v/>
      </c>
      <c r="J12" s="131" t="str">
        <f t="shared" si="2"/>
        <v/>
      </c>
      <c r="K12" s="130" t="str">
        <f t="shared" si="2"/>
        <v/>
      </c>
      <c r="L12" s="130" t="str">
        <f t="shared" si="2"/>
        <v/>
      </c>
      <c r="M12" s="131" t="str">
        <f t="shared" si="2"/>
        <v/>
      </c>
      <c r="N12" s="130" t="str">
        <f t="shared" si="2"/>
        <v/>
      </c>
      <c r="O12" s="130" t="str">
        <f t="shared" si="2"/>
        <v/>
      </c>
      <c r="P12" s="131" t="str">
        <f t="shared" si="2"/>
        <v/>
      </c>
      <c r="Q12" s="23" t="str">
        <f t="shared" si="3"/>
        <v/>
      </c>
      <c r="R12" s="23" t="str">
        <f t="shared" si="4"/>
        <v/>
      </c>
      <c r="S12" s="136" t="str">
        <f t="shared" si="5"/>
        <v/>
      </c>
      <c r="T12" s="24" t="str">
        <f t="shared" si="6"/>
        <v/>
      </c>
      <c r="U12" s="23">
        <f t="shared" si="7"/>
        <v>0</v>
      </c>
      <c r="V12" s="14" t="str">
        <f t="shared" si="8"/>
        <v/>
      </c>
      <c r="W12" s="14" t="str">
        <f t="shared" si="8"/>
        <v/>
      </c>
      <c r="X12" s="14" t="str">
        <f t="shared" si="8"/>
        <v/>
      </c>
      <c r="Y12" s="9" t="str">
        <f t="shared" si="9"/>
        <v/>
      </c>
      <c r="Z12" s="23">
        <f t="shared" si="10"/>
        <v>0</v>
      </c>
      <c r="AA12" s="23" t="str">
        <f t="shared" si="11"/>
        <v/>
      </c>
      <c r="AB12" s="23">
        <f t="shared" si="12"/>
        <v>0</v>
      </c>
      <c r="AC12" s="132" t="str">
        <f t="shared" si="13"/>
        <v/>
      </c>
      <c r="AD12" s="15" t="str">
        <f t="shared" si="14"/>
        <v/>
      </c>
    </row>
    <row r="13" spans="1:30" x14ac:dyDescent="0.3">
      <c r="A13" s="71"/>
      <c r="B13" s="105"/>
      <c r="C13" s="105"/>
      <c r="D13" s="121"/>
      <c r="E13" s="118"/>
      <c r="F13" s="112" t="str">
        <f t="shared" si="0"/>
        <v/>
      </c>
      <c r="G13" s="115" t="str">
        <f t="shared" si="1"/>
        <v/>
      </c>
      <c r="H13" s="130" t="str">
        <f t="shared" si="2"/>
        <v/>
      </c>
      <c r="I13" s="130" t="str">
        <f t="shared" si="2"/>
        <v/>
      </c>
      <c r="J13" s="131" t="str">
        <f t="shared" si="2"/>
        <v/>
      </c>
      <c r="K13" s="130" t="str">
        <f t="shared" si="2"/>
        <v/>
      </c>
      <c r="L13" s="130" t="str">
        <f t="shared" si="2"/>
        <v/>
      </c>
      <c r="M13" s="131" t="str">
        <f t="shared" si="2"/>
        <v/>
      </c>
      <c r="N13" s="130" t="str">
        <f t="shared" si="2"/>
        <v/>
      </c>
      <c r="O13" s="130" t="str">
        <f t="shared" si="2"/>
        <v/>
      </c>
      <c r="P13" s="131" t="str">
        <f t="shared" si="2"/>
        <v/>
      </c>
      <c r="Q13" s="23" t="str">
        <f t="shared" si="3"/>
        <v/>
      </c>
      <c r="R13" s="23" t="str">
        <f t="shared" si="4"/>
        <v/>
      </c>
      <c r="S13" s="136" t="str">
        <f t="shared" si="5"/>
        <v/>
      </c>
      <c r="T13" s="24" t="str">
        <f t="shared" si="6"/>
        <v/>
      </c>
      <c r="U13" s="23">
        <f t="shared" si="7"/>
        <v>0</v>
      </c>
      <c r="V13" s="14" t="str">
        <f t="shared" si="8"/>
        <v/>
      </c>
      <c r="W13" s="14" t="str">
        <f t="shared" si="8"/>
        <v/>
      </c>
      <c r="X13" s="14" t="str">
        <f t="shared" si="8"/>
        <v/>
      </c>
      <c r="Y13" s="9" t="str">
        <f t="shared" si="9"/>
        <v/>
      </c>
      <c r="Z13" s="23">
        <f t="shared" si="10"/>
        <v>0</v>
      </c>
      <c r="AA13" s="23" t="str">
        <f t="shared" si="11"/>
        <v/>
      </c>
      <c r="AB13" s="23">
        <f t="shared" si="12"/>
        <v>0</v>
      </c>
      <c r="AC13" s="132" t="str">
        <f t="shared" si="13"/>
        <v/>
      </c>
      <c r="AD13" s="15" t="str">
        <f t="shared" si="14"/>
        <v/>
      </c>
    </row>
    <row r="14" spans="1:30" x14ac:dyDescent="0.3">
      <c r="A14" s="71"/>
      <c r="B14" s="105"/>
      <c r="C14" s="105"/>
      <c r="D14" s="121"/>
      <c r="E14" s="118"/>
      <c r="F14" s="112" t="str">
        <f t="shared" si="0"/>
        <v/>
      </c>
      <c r="G14" s="115" t="str">
        <f t="shared" si="1"/>
        <v/>
      </c>
      <c r="H14" s="130" t="str">
        <f t="shared" si="2"/>
        <v/>
      </c>
      <c r="I14" s="130" t="str">
        <f t="shared" si="2"/>
        <v/>
      </c>
      <c r="J14" s="131" t="str">
        <f t="shared" si="2"/>
        <v/>
      </c>
      <c r="K14" s="130" t="str">
        <f t="shared" si="2"/>
        <v/>
      </c>
      <c r="L14" s="130" t="str">
        <f t="shared" si="2"/>
        <v/>
      </c>
      <c r="M14" s="131" t="str">
        <f t="shared" si="2"/>
        <v/>
      </c>
      <c r="N14" s="130" t="str">
        <f t="shared" si="2"/>
        <v/>
      </c>
      <c r="O14" s="130" t="str">
        <f t="shared" si="2"/>
        <v/>
      </c>
      <c r="P14" s="131" t="str">
        <f t="shared" si="2"/>
        <v/>
      </c>
      <c r="Q14" s="23" t="str">
        <f t="shared" si="3"/>
        <v/>
      </c>
      <c r="R14" s="23" t="str">
        <f t="shared" si="4"/>
        <v/>
      </c>
      <c r="S14" s="136" t="str">
        <f t="shared" si="5"/>
        <v/>
      </c>
      <c r="T14" s="24" t="str">
        <f t="shared" si="6"/>
        <v/>
      </c>
      <c r="U14" s="23">
        <f t="shared" si="7"/>
        <v>0</v>
      </c>
      <c r="V14" s="14" t="str">
        <f t="shared" si="8"/>
        <v/>
      </c>
      <c r="W14" s="14" t="str">
        <f t="shared" si="8"/>
        <v/>
      </c>
      <c r="X14" s="14" t="str">
        <f t="shared" si="8"/>
        <v/>
      </c>
      <c r="Y14" s="9" t="str">
        <f t="shared" si="9"/>
        <v/>
      </c>
      <c r="Z14" s="23">
        <f t="shared" si="10"/>
        <v>0</v>
      </c>
      <c r="AA14" s="23" t="str">
        <f t="shared" si="11"/>
        <v/>
      </c>
      <c r="AB14" s="23">
        <f t="shared" si="12"/>
        <v>0</v>
      </c>
      <c r="AC14" s="132" t="str">
        <f t="shared" si="13"/>
        <v/>
      </c>
      <c r="AD14" s="15" t="str">
        <f t="shared" si="14"/>
        <v/>
      </c>
    </row>
    <row r="15" spans="1:30" x14ac:dyDescent="0.3">
      <c r="A15" s="71"/>
      <c r="B15" s="105"/>
      <c r="C15" s="105"/>
      <c r="D15" s="121"/>
      <c r="E15" s="118"/>
      <c r="F15" s="112" t="str">
        <f t="shared" si="0"/>
        <v/>
      </c>
      <c r="G15" s="115" t="str">
        <f t="shared" si="1"/>
        <v/>
      </c>
      <c r="H15" s="130" t="str">
        <f t="shared" si="2"/>
        <v/>
      </c>
      <c r="I15" s="130" t="str">
        <f t="shared" si="2"/>
        <v/>
      </c>
      <c r="J15" s="131" t="str">
        <f t="shared" si="2"/>
        <v/>
      </c>
      <c r="K15" s="130" t="str">
        <f t="shared" si="2"/>
        <v/>
      </c>
      <c r="L15" s="130" t="str">
        <f t="shared" si="2"/>
        <v/>
      </c>
      <c r="M15" s="131" t="str">
        <f t="shared" si="2"/>
        <v/>
      </c>
      <c r="N15" s="130" t="str">
        <f t="shared" si="2"/>
        <v/>
      </c>
      <c r="O15" s="130" t="str">
        <f t="shared" si="2"/>
        <v/>
      </c>
      <c r="P15" s="131" t="str">
        <f t="shared" si="2"/>
        <v/>
      </c>
      <c r="Q15" s="23" t="str">
        <f t="shared" si="3"/>
        <v/>
      </c>
      <c r="R15" s="23" t="str">
        <f t="shared" si="4"/>
        <v/>
      </c>
      <c r="S15" s="136" t="str">
        <f t="shared" si="5"/>
        <v/>
      </c>
      <c r="T15" s="24" t="str">
        <f t="shared" si="6"/>
        <v/>
      </c>
      <c r="U15" s="23">
        <f t="shared" si="7"/>
        <v>0</v>
      </c>
      <c r="V15" s="14" t="str">
        <f t="shared" si="8"/>
        <v/>
      </c>
      <c r="W15" s="14" t="str">
        <f t="shared" si="8"/>
        <v/>
      </c>
      <c r="X15" s="14" t="str">
        <f t="shared" si="8"/>
        <v/>
      </c>
      <c r="Y15" s="9" t="str">
        <f t="shared" si="9"/>
        <v/>
      </c>
      <c r="Z15" s="23">
        <f t="shared" si="10"/>
        <v>0</v>
      </c>
      <c r="AA15" s="23" t="str">
        <f t="shared" si="11"/>
        <v/>
      </c>
      <c r="AB15" s="23">
        <f t="shared" si="12"/>
        <v>0</v>
      </c>
      <c r="AC15" s="132" t="str">
        <f t="shared" si="13"/>
        <v/>
      </c>
      <c r="AD15" s="15" t="str">
        <f t="shared" si="14"/>
        <v/>
      </c>
    </row>
    <row r="16" spans="1:30" x14ac:dyDescent="0.3">
      <c r="A16" s="71"/>
      <c r="B16" s="105"/>
      <c r="C16" s="105"/>
      <c r="D16" s="121"/>
      <c r="E16" s="118"/>
      <c r="F16" s="112" t="str">
        <f t="shared" si="0"/>
        <v/>
      </c>
      <c r="G16" s="115" t="str">
        <f t="shared" si="1"/>
        <v/>
      </c>
      <c r="H16" s="130" t="str">
        <f t="shared" si="2"/>
        <v/>
      </c>
      <c r="I16" s="130" t="str">
        <f t="shared" si="2"/>
        <v/>
      </c>
      <c r="J16" s="131" t="str">
        <f t="shared" si="2"/>
        <v/>
      </c>
      <c r="K16" s="130" t="str">
        <f t="shared" si="2"/>
        <v/>
      </c>
      <c r="L16" s="130" t="str">
        <f t="shared" si="2"/>
        <v/>
      </c>
      <c r="M16" s="131" t="str">
        <f t="shared" si="2"/>
        <v/>
      </c>
      <c r="N16" s="130" t="str">
        <f t="shared" si="2"/>
        <v/>
      </c>
      <c r="O16" s="130" t="str">
        <f t="shared" si="2"/>
        <v/>
      </c>
      <c r="P16" s="131" t="str">
        <f t="shared" si="2"/>
        <v/>
      </c>
      <c r="Q16" s="23" t="str">
        <f t="shared" si="3"/>
        <v/>
      </c>
      <c r="R16" s="23" t="str">
        <f t="shared" si="4"/>
        <v/>
      </c>
      <c r="S16" s="136" t="str">
        <f t="shared" si="5"/>
        <v/>
      </c>
      <c r="T16" s="24" t="str">
        <f t="shared" si="6"/>
        <v/>
      </c>
      <c r="U16" s="23">
        <f t="shared" si="7"/>
        <v>0</v>
      </c>
      <c r="V16" s="14" t="str">
        <f t="shared" si="8"/>
        <v/>
      </c>
      <c r="W16" s="14" t="str">
        <f t="shared" si="8"/>
        <v/>
      </c>
      <c r="X16" s="14" t="str">
        <f t="shared" si="8"/>
        <v/>
      </c>
      <c r="Y16" s="9" t="str">
        <f t="shared" si="9"/>
        <v/>
      </c>
      <c r="Z16" s="23">
        <f t="shared" si="10"/>
        <v>0</v>
      </c>
      <c r="AA16" s="23" t="str">
        <f t="shared" si="11"/>
        <v/>
      </c>
      <c r="AB16" s="23">
        <f t="shared" si="12"/>
        <v>0</v>
      </c>
      <c r="AC16" s="132" t="str">
        <f t="shared" si="13"/>
        <v/>
      </c>
      <c r="AD16" s="15" t="str">
        <f t="shared" si="14"/>
        <v/>
      </c>
    </row>
    <row r="17" spans="1:30" x14ac:dyDescent="0.3">
      <c r="A17" s="71"/>
      <c r="B17" s="105"/>
      <c r="C17" s="105"/>
      <c r="D17" s="121"/>
      <c r="E17" s="118"/>
      <c r="F17" s="112" t="str">
        <f t="shared" si="0"/>
        <v/>
      </c>
      <c r="G17" s="115" t="str">
        <f t="shared" si="1"/>
        <v/>
      </c>
      <c r="H17" s="130" t="str">
        <f t="shared" ref="H17:P26" si="15">IFERROR(VLOOKUP($A17,Resultats_Trial,H$4,FALSE),"")</f>
        <v/>
      </c>
      <c r="I17" s="130" t="str">
        <f t="shared" si="15"/>
        <v/>
      </c>
      <c r="J17" s="131" t="str">
        <f t="shared" si="15"/>
        <v/>
      </c>
      <c r="K17" s="130" t="str">
        <f t="shared" si="15"/>
        <v/>
      </c>
      <c r="L17" s="130" t="str">
        <f t="shared" si="15"/>
        <v/>
      </c>
      <c r="M17" s="131" t="str">
        <f t="shared" si="15"/>
        <v/>
      </c>
      <c r="N17" s="130" t="str">
        <f t="shared" si="15"/>
        <v/>
      </c>
      <c r="O17" s="130" t="str">
        <f t="shared" si="15"/>
        <v/>
      </c>
      <c r="P17" s="131" t="str">
        <f t="shared" si="15"/>
        <v/>
      </c>
      <c r="Q17" s="23" t="str">
        <f t="shared" si="3"/>
        <v/>
      </c>
      <c r="R17" s="23" t="str">
        <f t="shared" si="4"/>
        <v/>
      </c>
      <c r="S17" s="136" t="str">
        <f t="shared" si="5"/>
        <v/>
      </c>
      <c r="T17" s="24" t="str">
        <f t="shared" si="6"/>
        <v/>
      </c>
      <c r="U17" s="23">
        <f t="shared" si="7"/>
        <v>0</v>
      </c>
      <c r="V17" s="14" t="str">
        <f t="shared" si="8"/>
        <v/>
      </c>
      <c r="W17" s="14" t="str">
        <f t="shared" si="8"/>
        <v/>
      </c>
      <c r="X17" s="14" t="str">
        <f t="shared" si="8"/>
        <v/>
      </c>
      <c r="Y17" s="9" t="str">
        <f t="shared" si="9"/>
        <v/>
      </c>
      <c r="Z17" s="23">
        <f t="shared" si="10"/>
        <v>0</v>
      </c>
      <c r="AA17" s="23" t="str">
        <f t="shared" si="11"/>
        <v/>
      </c>
      <c r="AB17" s="23">
        <f t="shared" si="12"/>
        <v>0</v>
      </c>
      <c r="AC17" s="132" t="str">
        <f t="shared" si="13"/>
        <v/>
      </c>
      <c r="AD17" s="15" t="str">
        <f t="shared" si="14"/>
        <v/>
      </c>
    </row>
    <row r="18" spans="1:30" x14ac:dyDescent="0.3">
      <c r="A18" s="71"/>
      <c r="B18" s="105"/>
      <c r="C18" s="105"/>
      <c r="D18" s="121"/>
      <c r="E18" s="118"/>
      <c r="F18" s="112" t="str">
        <f t="shared" si="0"/>
        <v/>
      </c>
      <c r="G18" s="115" t="str">
        <f t="shared" si="1"/>
        <v/>
      </c>
      <c r="H18" s="130" t="str">
        <f t="shared" si="15"/>
        <v/>
      </c>
      <c r="I18" s="130" t="str">
        <f t="shared" si="15"/>
        <v/>
      </c>
      <c r="J18" s="131" t="str">
        <f t="shared" si="15"/>
        <v/>
      </c>
      <c r="K18" s="130" t="str">
        <f t="shared" si="15"/>
        <v/>
      </c>
      <c r="L18" s="130" t="str">
        <f t="shared" si="15"/>
        <v/>
      </c>
      <c r="M18" s="131" t="str">
        <f t="shared" si="15"/>
        <v/>
      </c>
      <c r="N18" s="130" t="str">
        <f t="shared" si="15"/>
        <v/>
      </c>
      <c r="O18" s="130" t="str">
        <f t="shared" si="15"/>
        <v/>
      </c>
      <c r="P18" s="131" t="str">
        <f t="shared" si="15"/>
        <v/>
      </c>
      <c r="Q18" s="23" t="str">
        <f t="shared" si="3"/>
        <v/>
      </c>
      <c r="R18" s="23" t="str">
        <f t="shared" si="4"/>
        <v/>
      </c>
      <c r="S18" s="136" t="str">
        <f t="shared" si="5"/>
        <v/>
      </c>
      <c r="T18" s="24" t="str">
        <f t="shared" si="6"/>
        <v/>
      </c>
      <c r="U18" s="23">
        <f t="shared" si="7"/>
        <v>0</v>
      </c>
      <c r="V18" s="14" t="str">
        <f t="shared" si="8"/>
        <v/>
      </c>
      <c r="W18" s="14" t="str">
        <f t="shared" si="8"/>
        <v/>
      </c>
      <c r="X18" s="14" t="str">
        <f t="shared" si="8"/>
        <v/>
      </c>
      <c r="Y18" s="9" t="str">
        <f t="shared" si="9"/>
        <v/>
      </c>
      <c r="Z18" s="23">
        <f t="shared" si="10"/>
        <v>0</v>
      </c>
      <c r="AA18" s="23" t="str">
        <f t="shared" si="11"/>
        <v/>
      </c>
      <c r="AB18" s="23">
        <f t="shared" si="12"/>
        <v>0</v>
      </c>
      <c r="AC18" s="132" t="str">
        <f t="shared" si="13"/>
        <v/>
      </c>
      <c r="AD18" s="15" t="str">
        <f t="shared" si="14"/>
        <v/>
      </c>
    </row>
    <row r="19" spans="1:30" x14ac:dyDescent="0.3">
      <c r="A19" s="71"/>
      <c r="B19" s="105"/>
      <c r="C19" s="105"/>
      <c r="D19" s="121"/>
      <c r="E19" s="118"/>
      <c r="F19" s="112" t="str">
        <f t="shared" si="0"/>
        <v/>
      </c>
      <c r="G19" s="115" t="str">
        <f t="shared" si="1"/>
        <v/>
      </c>
      <c r="H19" s="130" t="str">
        <f t="shared" si="15"/>
        <v/>
      </c>
      <c r="I19" s="130" t="str">
        <f t="shared" si="15"/>
        <v/>
      </c>
      <c r="J19" s="131" t="str">
        <f t="shared" si="15"/>
        <v/>
      </c>
      <c r="K19" s="130" t="str">
        <f t="shared" si="15"/>
        <v/>
      </c>
      <c r="L19" s="130" t="str">
        <f t="shared" si="15"/>
        <v/>
      </c>
      <c r="M19" s="131" t="str">
        <f t="shared" si="15"/>
        <v/>
      </c>
      <c r="N19" s="130" t="str">
        <f t="shared" si="15"/>
        <v/>
      </c>
      <c r="O19" s="130" t="str">
        <f t="shared" si="15"/>
        <v/>
      </c>
      <c r="P19" s="131" t="str">
        <f t="shared" si="15"/>
        <v/>
      </c>
      <c r="Q19" s="23" t="str">
        <f t="shared" si="3"/>
        <v/>
      </c>
      <c r="R19" s="23" t="str">
        <f t="shared" si="4"/>
        <v/>
      </c>
      <c r="S19" s="136" t="str">
        <f t="shared" si="5"/>
        <v/>
      </c>
      <c r="T19" s="24" t="str">
        <f t="shared" si="6"/>
        <v/>
      </c>
      <c r="U19" s="23">
        <f t="shared" si="7"/>
        <v>0</v>
      </c>
      <c r="V19" s="14" t="str">
        <f t="shared" si="8"/>
        <v/>
      </c>
      <c r="W19" s="14" t="str">
        <f t="shared" si="8"/>
        <v/>
      </c>
      <c r="X19" s="14" t="str">
        <f t="shared" si="8"/>
        <v/>
      </c>
      <c r="Y19" s="9" t="str">
        <f t="shared" si="9"/>
        <v/>
      </c>
      <c r="Z19" s="23">
        <f t="shared" si="10"/>
        <v>0</v>
      </c>
      <c r="AA19" s="23" t="str">
        <f t="shared" si="11"/>
        <v/>
      </c>
      <c r="AB19" s="23">
        <f t="shared" si="12"/>
        <v>0</v>
      </c>
      <c r="AC19" s="132" t="str">
        <f t="shared" si="13"/>
        <v/>
      </c>
      <c r="AD19" s="15" t="str">
        <f t="shared" si="14"/>
        <v/>
      </c>
    </row>
    <row r="20" spans="1:30" x14ac:dyDescent="0.3">
      <c r="A20" s="71"/>
      <c r="B20" s="105"/>
      <c r="C20" s="105"/>
      <c r="D20" s="116"/>
      <c r="E20" s="118"/>
      <c r="F20" s="112" t="str">
        <f t="shared" si="0"/>
        <v/>
      </c>
      <c r="G20" s="115" t="str">
        <f t="shared" si="1"/>
        <v/>
      </c>
      <c r="H20" s="130" t="str">
        <f t="shared" si="15"/>
        <v/>
      </c>
      <c r="I20" s="130" t="str">
        <f t="shared" si="15"/>
        <v/>
      </c>
      <c r="J20" s="131" t="str">
        <f t="shared" si="15"/>
        <v/>
      </c>
      <c r="K20" s="130" t="str">
        <f t="shared" si="15"/>
        <v/>
      </c>
      <c r="L20" s="130" t="str">
        <f t="shared" si="15"/>
        <v/>
      </c>
      <c r="M20" s="131" t="str">
        <f t="shared" si="15"/>
        <v/>
      </c>
      <c r="N20" s="130" t="str">
        <f t="shared" si="15"/>
        <v/>
      </c>
      <c r="O20" s="130" t="str">
        <f t="shared" si="15"/>
        <v/>
      </c>
      <c r="P20" s="131" t="str">
        <f t="shared" si="15"/>
        <v/>
      </c>
      <c r="Q20" s="23" t="str">
        <f t="shared" si="3"/>
        <v/>
      </c>
      <c r="R20" s="23" t="str">
        <f t="shared" si="4"/>
        <v/>
      </c>
      <c r="S20" s="136" t="str">
        <f t="shared" si="5"/>
        <v/>
      </c>
      <c r="T20" s="24" t="str">
        <f t="shared" si="6"/>
        <v/>
      </c>
      <c r="U20" s="23">
        <f t="shared" si="7"/>
        <v>0</v>
      </c>
      <c r="V20" s="14" t="str">
        <f t="shared" si="8"/>
        <v/>
      </c>
      <c r="W20" s="14" t="str">
        <f t="shared" si="8"/>
        <v/>
      </c>
      <c r="X20" s="14" t="str">
        <f t="shared" si="8"/>
        <v/>
      </c>
      <c r="Y20" s="9" t="str">
        <f t="shared" si="9"/>
        <v/>
      </c>
      <c r="Z20" s="23">
        <f t="shared" si="10"/>
        <v>0</v>
      </c>
      <c r="AA20" s="23" t="str">
        <f t="shared" si="11"/>
        <v/>
      </c>
      <c r="AB20" s="23">
        <f t="shared" si="12"/>
        <v>0</v>
      </c>
      <c r="AC20" s="132" t="str">
        <f t="shared" si="13"/>
        <v/>
      </c>
      <c r="AD20" s="15" t="str">
        <f t="shared" si="14"/>
        <v/>
      </c>
    </row>
    <row r="21" spans="1:30" x14ac:dyDescent="0.3">
      <c r="A21" s="71"/>
      <c r="B21" s="105"/>
      <c r="C21" s="105"/>
      <c r="D21" s="116"/>
      <c r="E21" s="118"/>
      <c r="F21" s="112" t="str">
        <f t="shared" si="0"/>
        <v/>
      </c>
      <c r="G21" s="115" t="str">
        <f t="shared" si="1"/>
        <v/>
      </c>
      <c r="H21" s="130" t="str">
        <f t="shared" si="15"/>
        <v/>
      </c>
      <c r="I21" s="130" t="str">
        <f t="shared" si="15"/>
        <v/>
      </c>
      <c r="J21" s="131" t="str">
        <f t="shared" si="15"/>
        <v/>
      </c>
      <c r="K21" s="130" t="str">
        <f t="shared" si="15"/>
        <v/>
      </c>
      <c r="L21" s="130" t="str">
        <f t="shared" si="15"/>
        <v/>
      </c>
      <c r="M21" s="131" t="str">
        <f t="shared" si="15"/>
        <v/>
      </c>
      <c r="N21" s="130" t="str">
        <f t="shared" si="15"/>
        <v/>
      </c>
      <c r="O21" s="130" t="str">
        <f t="shared" si="15"/>
        <v/>
      </c>
      <c r="P21" s="131" t="str">
        <f t="shared" si="15"/>
        <v/>
      </c>
      <c r="Q21" s="23" t="str">
        <f t="shared" si="3"/>
        <v/>
      </c>
      <c r="R21" s="23" t="str">
        <f t="shared" si="4"/>
        <v/>
      </c>
      <c r="S21" s="136" t="str">
        <f t="shared" si="5"/>
        <v/>
      </c>
      <c r="T21" s="24" t="str">
        <f t="shared" si="6"/>
        <v/>
      </c>
      <c r="U21" s="23">
        <f t="shared" si="7"/>
        <v>0</v>
      </c>
      <c r="V21" s="14" t="str">
        <f t="shared" si="8"/>
        <v/>
      </c>
      <c r="W21" s="14" t="str">
        <f t="shared" si="8"/>
        <v/>
      </c>
      <c r="X21" s="14" t="str">
        <f t="shared" si="8"/>
        <v/>
      </c>
      <c r="Y21" s="9" t="str">
        <f t="shared" si="9"/>
        <v/>
      </c>
      <c r="Z21" s="23">
        <f t="shared" si="10"/>
        <v>0</v>
      </c>
      <c r="AA21" s="23" t="str">
        <f t="shared" si="11"/>
        <v/>
      </c>
      <c r="AB21" s="23">
        <f t="shared" si="12"/>
        <v>0</v>
      </c>
      <c r="AC21" s="132" t="str">
        <f t="shared" si="13"/>
        <v/>
      </c>
      <c r="AD21" s="15" t="str">
        <f t="shared" si="14"/>
        <v/>
      </c>
    </row>
    <row r="22" spans="1:30" x14ac:dyDescent="0.3">
      <c r="A22" s="71"/>
      <c r="B22" s="105"/>
      <c r="C22" s="105"/>
      <c r="D22" s="116"/>
      <c r="E22" s="118"/>
      <c r="F22" s="112" t="str">
        <f t="shared" si="0"/>
        <v/>
      </c>
      <c r="G22" s="115" t="str">
        <f t="shared" si="1"/>
        <v/>
      </c>
      <c r="H22" s="130" t="str">
        <f t="shared" si="15"/>
        <v/>
      </c>
      <c r="I22" s="130" t="str">
        <f t="shared" si="15"/>
        <v/>
      </c>
      <c r="J22" s="131" t="str">
        <f t="shared" si="15"/>
        <v/>
      </c>
      <c r="K22" s="130" t="str">
        <f t="shared" si="15"/>
        <v/>
      </c>
      <c r="L22" s="130" t="str">
        <f t="shared" si="15"/>
        <v/>
      </c>
      <c r="M22" s="131" t="str">
        <f t="shared" si="15"/>
        <v/>
      </c>
      <c r="N22" s="130" t="str">
        <f t="shared" si="15"/>
        <v/>
      </c>
      <c r="O22" s="130" t="str">
        <f t="shared" si="15"/>
        <v/>
      </c>
      <c r="P22" s="131" t="str">
        <f t="shared" si="15"/>
        <v/>
      </c>
      <c r="Q22" s="23" t="str">
        <f t="shared" si="3"/>
        <v/>
      </c>
      <c r="R22" s="23" t="str">
        <f t="shared" si="4"/>
        <v/>
      </c>
      <c r="S22" s="136" t="str">
        <f t="shared" si="5"/>
        <v/>
      </c>
      <c r="T22" s="24" t="str">
        <f t="shared" si="6"/>
        <v/>
      </c>
      <c r="U22" s="23">
        <f t="shared" si="7"/>
        <v>0</v>
      </c>
      <c r="V22" s="14" t="str">
        <f t="shared" si="8"/>
        <v/>
      </c>
      <c r="W22" s="14" t="str">
        <f t="shared" si="8"/>
        <v/>
      </c>
      <c r="X22" s="14" t="str">
        <f t="shared" si="8"/>
        <v/>
      </c>
      <c r="Y22" s="9" t="str">
        <f t="shared" si="9"/>
        <v/>
      </c>
      <c r="Z22" s="23">
        <f t="shared" si="10"/>
        <v>0</v>
      </c>
      <c r="AA22" s="23" t="str">
        <f t="shared" si="11"/>
        <v/>
      </c>
      <c r="AB22" s="23">
        <f t="shared" si="12"/>
        <v>0</v>
      </c>
      <c r="AC22" s="132" t="str">
        <f t="shared" si="13"/>
        <v/>
      </c>
      <c r="AD22" s="15" t="str">
        <f t="shared" si="14"/>
        <v/>
      </c>
    </row>
    <row r="23" spans="1:30" x14ac:dyDescent="0.3">
      <c r="A23" s="71"/>
      <c r="B23" s="105"/>
      <c r="C23" s="105"/>
      <c r="D23" s="116"/>
      <c r="E23" s="118"/>
      <c r="F23" s="112" t="str">
        <f t="shared" si="0"/>
        <v/>
      </c>
      <c r="G23" s="115" t="str">
        <f t="shared" si="1"/>
        <v/>
      </c>
      <c r="H23" s="130" t="str">
        <f t="shared" si="15"/>
        <v/>
      </c>
      <c r="I23" s="130" t="str">
        <f t="shared" si="15"/>
        <v/>
      </c>
      <c r="J23" s="131" t="str">
        <f t="shared" si="15"/>
        <v/>
      </c>
      <c r="K23" s="130" t="str">
        <f t="shared" si="15"/>
        <v/>
      </c>
      <c r="L23" s="130" t="str">
        <f t="shared" si="15"/>
        <v/>
      </c>
      <c r="M23" s="131" t="str">
        <f t="shared" si="15"/>
        <v/>
      </c>
      <c r="N23" s="130" t="str">
        <f t="shared" si="15"/>
        <v/>
      </c>
      <c r="O23" s="130" t="str">
        <f t="shared" si="15"/>
        <v/>
      </c>
      <c r="P23" s="131" t="str">
        <f t="shared" si="15"/>
        <v/>
      </c>
      <c r="Q23" s="23" t="str">
        <f t="shared" si="3"/>
        <v/>
      </c>
      <c r="R23" s="23" t="str">
        <f t="shared" si="4"/>
        <v/>
      </c>
      <c r="S23" s="136" t="str">
        <f t="shared" si="5"/>
        <v/>
      </c>
      <c r="T23" s="24" t="str">
        <f t="shared" si="6"/>
        <v/>
      </c>
      <c r="U23" s="23">
        <f t="shared" si="7"/>
        <v>0</v>
      </c>
      <c r="V23" s="14" t="str">
        <f t="shared" si="8"/>
        <v/>
      </c>
      <c r="W23" s="14" t="str">
        <f t="shared" si="8"/>
        <v/>
      </c>
      <c r="X23" s="14" t="str">
        <f t="shared" si="8"/>
        <v/>
      </c>
      <c r="Y23" s="9" t="str">
        <f t="shared" si="9"/>
        <v/>
      </c>
      <c r="Z23" s="23">
        <f t="shared" si="10"/>
        <v>0</v>
      </c>
      <c r="AA23" s="23" t="str">
        <f t="shared" si="11"/>
        <v/>
      </c>
      <c r="AB23" s="23">
        <f t="shared" si="12"/>
        <v>0</v>
      </c>
      <c r="AC23" s="132" t="str">
        <f t="shared" si="13"/>
        <v/>
      </c>
      <c r="AD23" s="15" t="str">
        <f t="shared" si="14"/>
        <v/>
      </c>
    </row>
    <row r="24" spans="1:30" x14ac:dyDescent="0.3">
      <c r="A24" s="71"/>
      <c r="B24" s="60"/>
      <c r="C24" s="60"/>
      <c r="D24" s="116"/>
      <c r="E24" s="107"/>
      <c r="F24" s="112" t="str">
        <f t="shared" si="0"/>
        <v/>
      </c>
      <c r="G24" s="115" t="str">
        <f t="shared" si="1"/>
        <v/>
      </c>
      <c r="H24" s="130" t="str">
        <f t="shared" si="15"/>
        <v/>
      </c>
      <c r="I24" s="130" t="str">
        <f t="shared" si="15"/>
        <v/>
      </c>
      <c r="J24" s="131" t="str">
        <f t="shared" si="15"/>
        <v/>
      </c>
      <c r="K24" s="130" t="str">
        <f t="shared" si="15"/>
        <v/>
      </c>
      <c r="L24" s="130" t="str">
        <f t="shared" si="15"/>
        <v/>
      </c>
      <c r="M24" s="131" t="str">
        <f t="shared" si="15"/>
        <v/>
      </c>
      <c r="N24" s="130" t="str">
        <f t="shared" si="15"/>
        <v/>
      </c>
      <c r="O24" s="130" t="str">
        <f t="shared" si="15"/>
        <v/>
      </c>
      <c r="P24" s="131" t="str">
        <f t="shared" si="15"/>
        <v/>
      </c>
      <c r="Q24" s="23" t="str">
        <f t="shared" si="3"/>
        <v/>
      </c>
      <c r="R24" s="23" t="str">
        <f t="shared" si="4"/>
        <v/>
      </c>
      <c r="S24" s="136" t="str">
        <f t="shared" si="5"/>
        <v/>
      </c>
      <c r="T24" s="24" t="str">
        <f t="shared" si="6"/>
        <v/>
      </c>
      <c r="U24" s="23">
        <f t="shared" si="7"/>
        <v>0</v>
      </c>
      <c r="V24" s="14" t="str">
        <f t="shared" si="8"/>
        <v/>
      </c>
      <c r="W24" s="14" t="str">
        <f t="shared" si="8"/>
        <v/>
      </c>
      <c r="X24" s="14" t="str">
        <f t="shared" si="8"/>
        <v/>
      </c>
      <c r="Y24" s="9" t="str">
        <f t="shared" si="9"/>
        <v/>
      </c>
      <c r="Z24" s="23">
        <f t="shared" si="10"/>
        <v>0</v>
      </c>
      <c r="AA24" s="23" t="str">
        <f t="shared" si="11"/>
        <v/>
      </c>
      <c r="AB24" s="23">
        <f t="shared" si="12"/>
        <v>0</v>
      </c>
      <c r="AC24" s="132" t="str">
        <f t="shared" si="13"/>
        <v/>
      </c>
      <c r="AD24" s="15" t="str">
        <f t="shared" si="14"/>
        <v/>
      </c>
    </row>
    <row r="25" spans="1:30" x14ac:dyDescent="0.3">
      <c r="A25" s="71"/>
      <c r="B25" s="105"/>
      <c r="C25" s="105"/>
      <c r="D25" s="116"/>
      <c r="E25" s="118"/>
      <c r="F25" s="112" t="str">
        <f t="shared" si="0"/>
        <v/>
      </c>
      <c r="G25" s="115" t="str">
        <f t="shared" si="1"/>
        <v/>
      </c>
      <c r="H25" s="130" t="str">
        <f t="shared" si="15"/>
        <v/>
      </c>
      <c r="I25" s="130" t="str">
        <f t="shared" si="15"/>
        <v/>
      </c>
      <c r="J25" s="131" t="str">
        <f t="shared" si="15"/>
        <v/>
      </c>
      <c r="K25" s="130" t="str">
        <f t="shared" si="15"/>
        <v/>
      </c>
      <c r="L25" s="130" t="str">
        <f t="shared" si="15"/>
        <v/>
      </c>
      <c r="M25" s="131" t="str">
        <f t="shared" si="15"/>
        <v/>
      </c>
      <c r="N25" s="130" t="str">
        <f t="shared" si="15"/>
        <v/>
      </c>
      <c r="O25" s="130" t="str">
        <f t="shared" si="15"/>
        <v/>
      </c>
      <c r="P25" s="131" t="str">
        <f t="shared" si="15"/>
        <v/>
      </c>
      <c r="Q25" s="23" t="str">
        <f t="shared" si="3"/>
        <v/>
      </c>
      <c r="R25" s="23" t="str">
        <f t="shared" si="4"/>
        <v/>
      </c>
      <c r="S25" s="136" t="str">
        <f t="shared" si="5"/>
        <v/>
      </c>
      <c r="T25" s="24" t="str">
        <f t="shared" si="6"/>
        <v/>
      </c>
      <c r="U25" s="23">
        <f t="shared" si="7"/>
        <v>0</v>
      </c>
      <c r="V25" s="14" t="str">
        <f t="shared" si="8"/>
        <v/>
      </c>
      <c r="W25" s="14" t="str">
        <f t="shared" si="8"/>
        <v/>
      </c>
      <c r="X25" s="14" t="str">
        <f t="shared" si="8"/>
        <v/>
      </c>
      <c r="Y25" s="9" t="str">
        <f t="shared" si="9"/>
        <v/>
      </c>
      <c r="Z25" s="23">
        <f t="shared" si="10"/>
        <v>0</v>
      </c>
      <c r="AA25" s="23" t="str">
        <f t="shared" si="11"/>
        <v/>
      </c>
      <c r="AB25" s="23">
        <f t="shared" si="12"/>
        <v>0</v>
      </c>
      <c r="AC25" s="132" t="str">
        <f t="shared" si="13"/>
        <v/>
      </c>
      <c r="AD25" s="15" t="str">
        <f t="shared" si="14"/>
        <v/>
      </c>
    </row>
    <row r="26" spans="1:30" x14ac:dyDescent="0.3">
      <c r="A26" s="71"/>
      <c r="B26" s="105"/>
      <c r="C26" s="105"/>
      <c r="D26" s="116"/>
      <c r="E26" s="118"/>
      <c r="F26" s="112" t="str">
        <f t="shared" si="0"/>
        <v/>
      </c>
      <c r="G26" s="115" t="str">
        <f t="shared" si="1"/>
        <v/>
      </c>
      <c r="H26" s="130" t="str">
        <f t="shared" si="15"/>
        <v/>
      </c>
      <c r="I26" s="130" t="str">
        <f t="shared" si="15"/>
        <v/>
      </c>
      <c r="J26" s="131" t="str">
        <f t="shared" si="15"/>
        <v/>
      </c>
      <c r="K26" s="130" t="str">
        <f t="shared" si="15"/>
        <v/>
      </c>
      <c r="L26" s="130" t="str">
        <f t="shared" si="15"/>
        <v/>
      </c>
      <c r="M26" s="131" t="str">
        <f t="shared" si="15"/>
        <v/>
      </c>
      <c r="N26" s="130" t="str">
        <f t="shared" si="15"/>
        <v/>
      </c>
      <c r="O26" s="130" t="str">
        <f t="shared" si="15"/>
        <v/>
      </c>
      <c r="P26" s="131" t="str">
        <f t="shared" si="15"/>
        <v/>
      </c>
      <c r="Q26" s="23" t="str">
        <f t="shared" si="3"/>
        <v/>
      </c>
      <c r="R26" s="23" t="str">
        <f t="shared" si="4"/>
        <v/>
      </c>
      <c r="S26" s="136" t="str">
        <f t="shared" si="5"/>
        <v/>
      </c>
      <c r="T26" s="24" t="str">
        <f t="shared" si="6"/>
        <v/>
      </c>
      <c r="U26" s="23">
        <f t="shared" si="7"/>
        <v>0</v>
      </c>
      <c r="V26" s="14" t="str">
        <f t="shared" si="8"/>
        <v/>
      </c>
      <c r="W26" s="14" t="str">
        <f t="shared" si="8"/>
        <v/>
      </c>
      <c r="X26" s="14" t="str">
        <f t="shared" si="8"/>
        <v/>
      </c>
      <c r="Y26" s="9" t="str">
        <f t="shared" si="9"/>
        <v/>
      </c>
      <c r="Z26" s="23">
        <f t="shared" si="10"/>
        <v>0</v>
      </c>
      <c r="AA26" s="23" t="str">
        <f t="shared" si="11"/>
        <v/>
      </c>
      <c r="AB26" s="23">
        <f t="shared" si="12"/>
        <v>0</v>
      </c>
      <c r="AC26" s="132" t="str">
        <f t="shared" si="13"/>
        <v/>
      </c>
      <c r="AD26" s="15" t="str">
        <f t="shared" si="14"/>
        <v/>
      </c>
    </row>
    <row r="27" spans="1:30" x14ac:dyDescent="0.3">
      <c r="A27" s="71"/>
      <c r="B27" s="105"/>
      <c r="C27" s="105"/>
      <c r="D27" s="116"/>
      <c r="E27" s="118"/>
      <c r="F27" s="112" t="str">
        <f t="shared" si="0"/>
        <v/>
      </c>
      <c r="G27" s="115" t="str">
        <f t="shared" si="1"/>
        <v/>
      </c>
      <c r="H27" s="130" t="str">
        <f t="shared" ref="H27:P36" si="16">IFERROR(VLOOKUP($A27,Resultats_Trial,H$4,FALSE),"")</f>
        <v/>
      </c>
      <c r="I27" s="130" t="str">
        <f t="shared" si="16"/>
        <v/>
      </c>
      <c r="J27" s="131" t="str">
        <f t="shared" si="16"/>
        <v/>
      </c>
      <c r="K27" s="130" t="str">
        <f t="shared" si="16"/>
        <v/>
      </c>
      <c r="L27" s="130" t="str">
        <f t="shared" si="16"/>
        <v/>
      </c>
      <c r="M27" s="131" t="str">
        <f t="shared" si="16"/>
        <v/>
      </c>
      <c r="N27" s="130" t="str">
        <f t="shared" si="16"/>
        <v/>
      </c>
      <c r="O27" s="130" t="str">
        <f t="shared" si="16"/>
        <v/>
      </c>
      <c r="P27" s="131" t="str">
        <f t="shared" si="16"/>
        <v/>
      </c>
      <c r="Q27" s="23" t="str">
        <f t="shared" si="3"/>
        <v/>
      </c>
      <c r="R27" s="23" t="str">
        <f t="shared" si="4"/>
        <v/>
      </c>
      <c r="S27" s="136" t="str">
        <f t="shared" si="5"/>
        <v/>
      </c>
      <c r="T27" s="24" t="str">
        <f t="shared" si="6"/>
        <v/>
      </c>
      <c r="U27" s="23">
        <f t="shared" si="7"/>
        <v>0</v>
      </c>
      <c r="V27" s="14" t="str">
        <f t="shared" ref="V27:X46" si="17">IF($A27&lt;&gt;"",IFERROR(VLOOKUP($A27,Resultats_DH,V$4,FALSE),"-"),"")</f>
        <v/>
      </c>
      <c r="W27" s="14" t="str">
        <f t="shared" si="17"/>
        <v/>
      </c>
      <c r="X27" s="14" t="str">
        <f t="shared" si="17"/>
        <v/>
      </c>
      <c r="Y27" s="9" t="str">
        <f t="shared" si="9"/>
        <v/>
      </c>
      <c r="Z27" s="23">
        <f t="shared" si="10"/>
        <v>0</v>
      </c>
      <c r="AA27" s="23" t="str">
        <f t="shared" si="11"/>
        <v/>
      </c>
      <c r="AB27" s="23">
        <f t="shared" si="12"/>
        <v>0</v>
      </c>
      <c r="AC27" s="132" t="str">
        <f t="shared" si="13"/>
        <v/>
      </c>
      <c r="AD27" s="15" t="str">
        <f t="shared" si="14"/>
        <v/>
      </c>
    </row>
    <row r="28" spans="1:30" x14ac:dyDescent="0.3">
      <c r="A28" s="71"/>
      <c r="B28" s="58"/>
      <c r="C28" s="58"/>
      <c r="D28" s="116"/>
      <c r="E28" s="107"/>
      <c r="F28" s="112" t="str">
        <f t="shared" si="0"/>
        <v/>
      </c>
      <c r="G28" s="115" t="str">
        <f t="shared" si="1"/>
        <v/>
      </c>
      <c r="H28" s="130" t="str">
        <f t="shared" si="16"/>
        <v/>
      </c>
      <c r="I28" s="130" t="str">
        <f t="shared" si="16"/>
        <v/>
      </c>
      <c r="J28" s="131" t="str">
        <f t="shared" si="16"/>
        <v/>
      </c>
      <c r="K28" s="130" t="str">
        <f t="shared" si="16"/>
        <v/>
      </c>
      <c r="L28" s="130" t="str">
        <f t="shared" si="16"/>
        <v/>
      </c>
      <c r="M28" s="131" t="str">
        <f t="shared" si="16"/>
        <v/>
      </c>
      <c r="N28" s="130" t="str">
        <f t="shared" si="16"/>
        <v/>
      </c>
      <c r="O28" s="130" t="str">
        <f t="shared" si="16"/>
        <v/>
      </c>
      <c r="P28" s="131" t="str">
        <f t="shared" si="16"/>
        <v/>
      </c>
      <c r="Q28" s="23" t="str">
        <f t="shared" si="3"/>
        <v/>
      </c>
      <c r="R28" s="23" t="str">
        <f t="shared" si="4"/>
        <v/>
      </c>
      <c r="S28" s="136" t="str">
        <f t="shared" si="5"/>
        <v/>
      </c>
      <c r="T28" s="24" t="str">
        <f t="shared" si="6"/>
        <v/>
      </c>
      <c r="U28" s="23">
        <f t="shared" si="7"/>
        <v>0</v>
      </c>
      <c r="V28" s="14" t="str">
        <f t="shared" si="17"/>
        <v/>
      </c>
      <c r="W28" s="14" t="str">
        <f t="shared" si="17"/>
        <v/>
      </c>
      <c r="X28" s="14" t="str">
        <f t="shared" si="17"/>
        <v/>
      </c>
      <c r="Y28" s="9" t="str">
        <f t="shared" si="9"/>
        <v/>
      </c>
      <c r="Z28" s="23">
        <f t="shared" si="10"/>
        <v>0</v>
      </c>
      <c r="AA28" s="23" t="str">
        <f t="shared" si="11"/>
        <v/>
      </c>
      <c r="AB28" s="23">
        <f t="shared" si="12"/>
        <v>0</v>
      </c>
      <c r="AC28" s="132" t="str">
        <f t="shared" si="13"/>
        <v/>
      </c>
      <c r="AD28" s="15" t="str">
        <f t="shared" si="14"/>
        <v/>
      </c>
    </row>
    <row r="29" spans="1:30" x14ac:dyDescent="0.3">
      <c r="A29" s="71"/>
      <c r="B29" s="105"/>
      <c r="C29" s="105"/>
      <c r="D29" s="116"/>
      <c r="E29" s="118"/>
      <c r="F29" s="112" t="str">
        <f t="shared" si="0"/>
        <v/>
      </c>
      <c r="G29" s="115" t="str">
        <f t="shared" si="1"/>
        <v/>
      </c>
      <c r="H29" s="130" t="str">
        <f t="shared" si="16"/>
        <v/>
      </c>
      <c r="I29" s="130" t="str">
        <f t="shared" si="16"/>
        <v/>
      </c>
      <c r="J29" s="131" t="str">
        <f t="shared" si="16"/>
        <v/>
      </c>
      <c r="K29" s="130" t="str">
        <f t="shared" si="16"/>
        <v/>
      </c>
      <c r="L29" s="130" t="str">
        <f t="shared" si="16"/>
        <v/>
      </c>
      <c r="M29" s="131" t="str">
        <f t="shared" si="16"/>
        <v/>
      </c>
      <c r="N29" s="130" t="str">
        <f t="shared" si="16"/>
        <v/>
      </c>
      <c r="O29" s="130" t="str">
        <f t="shared" si="16"/>
        <v/>
      </c>
      <c r="P29" s="131" t="str">
        <f t="shared" si="16"/>
        <v/>
      </c>
      <c r="Q29" s="23" t="str">
        <f t="shared" si="3"/>
        <v/>
      </c>
      <c r="R29" s="23" t="str">
        <f t="shared" si="4"/>
        <v/>
      </c>
      <c r="S29" s="136" t="str">
        <f t="shared" si="5"/>
        <v/>
      </c>
      <c r="T29" s="24" t="str">
        <f t="shared" si="6"/>
        <v/>
      </c>
      <c r="U29" s="23">
        <f t="shared" si="7"/>
        <v>0</v>
      </c>
      <c r="V29" s="14" t="str">
        <f t="shared" si="17"/>
        <v/>
      </c>
      <c r="W29" s="14" t="str">
        <f t="shared" si="17"/>
        <v/>
      </c>
      <c r="X29" s="14" t="str">
        <f t="shared" si="17"/>
        <v/>
      </c>
      <c r="Y29" s="9" t="str">
        <f t="shared" si="9"/>
        <v/>
      </c>
      <c r="Z29" s="23">
        <f t="shared" si="10"/>
        <v>0</v>
      </c>
      <c r="AA29" s="23" t="str">
        <f t="shared" si="11"/>
        <v/>
      </c>
      <c r="AB29" s="23">
        <f t="shared" si="12"/>
        <v>0</v>
      </c>
      <c r="AC29" s="132" t="str">
        <f t="shared" si="13"/>
        <v/>
      </c>
      <c r="AD29" s="15" t="str">
        <f t="shared" si="14"/>
        <v/>
      </c>
    </row>
    <row r="30" spans="1:30" x14ac:dyDescent="0.3">
      <c r="A30" s="71"/>
      <c r="B30" s="105"/>
      <c r="C30" s="105"/>
      <c r="D30" s="116"/>
      <c r="E30" s="118"/>
      <c r="F30" s="112" t="str">
        <f t="shared" si="0"/>
        <v/>
      </c>
      <c r="G30" s="115" t="str">
        <f t="shared" si="1"/>
        <v/>
      </c>
      <c r="H30" s="130" t="str">
        <f t="shared" si="16"/>
        <v/>
      </c>
      <c r="I30" s="130" t="str">
        <f t="shared" si="16"/>
        <v/>
      </c>
      <c r="J30" s="131" t="str">
        <f t="shared" si="16"/>
        <v/>
      </c>
      <c r="K30" s="130" t="str">
        <f t="shared" si="16"/>
        <v/>
      </c>
      <c r="L30" s="130" t="str">
        <f t="shared" si="16"/>
        <v/>
      </c>
      <c r="M30" s="131" t="str">
        <f t="shared" si="16"/>
        <v/>
      </c>
      <c r="N30" s="130" t="str">
        <f t="shared" si="16"/>
        <v/>
      </c>
      <c r="O30" s="130" t="str">
        <f t="shared" si="16"/>
        <v/>
      </c>
      <c r="P30" s="131" t="str">
        <f t="shared" si="16"/>
        <v/>
      </c>
      <c r="Q30" s="23" t="str">
        <f t="shared" si="3"/>
        <v/>
      </c>
      <c r="R30" s="23" t="str">
        <f t="shared" si="4"/>
        <v/>
      </c>
      <c r="S30" s="136" t="str">
        <f t="shared" si="5"/>
        <v/>
      </c>
      <c r="T30" s="24" t="str">
        <f t="shared" si="6"/>
        <v/>
      </c>
      <c r="U30" s="23">
        <f t="shared" si="7"/>
        <v>0</v>
      </c>
      <c r="V30" s="14" t="str">
        <f t="shared" si="17"/>
        <v/>
      </c>
      <c r="W30" s="14" t="str">
        <f t="shared" si="17"/>
        <v/>
      </c>
      <c r="X30" s="14" t="str">
        <f t="shared" si="17"/>
        <v/>
      </c>
      <c r="Y30" s="9" t="str">
        <f t="shared" si="9"/>
        <v/>
      </c>
      <c r="Z30" s="23">
        <f t="shared" si="10"/>
        <v>0</v>
      </c>
      <c r="AA30" s="23" t="str">
        <f t="shared" si="11"/>
        <v/>
      </c>
      <c r="AB30" s="23">
        <f t="shared" si="12"/>
        <v>0</v>
      </c>
      <c r="AC30" s="132" t="str">
        <f t="shared" si="13"/>
        <v/>
      </c>
      <c r="AD30" s="15" t="str">
        <f t="shared" si="14"/>
        <v/>
      </c>
    </row>
    <row r="31" spans="1:30" x14ac:dyDescent="0.3">
      <c r="A31" s="71"/>
      <c r="B31" s="105"/>
      <c r="C31" s="105"/>
      <c r="D31" s="116"/>
      <c r="E31" s="118"/>
      <c r="F31" s="112" t="str">
        <f t="shared" si="0"/>
        <v/>
      </c>
      <c r="G31" s="115" t="str">
        <f t="shared" si="1"/>
        <v/>
      </c>
      <c r="H31" s="130" t="str">
        <f t="shared" si="16"/>
        <v/>
      </c>
      <c r="I31" s="130" t="str">
        <f t="shared" si="16"/>
        <v/>
      </c>
      <c r="J31" s="131" t="str">
        <f t="shared" si="16"/>
        <v/>
      </c>
      <c r="K31" s="130" t="str">
        <f t="shared" si="16"/>
        <v/>
      </c>
      <c r="L31" s="130" t="str">
        <f t="shared" si="16"/>
        <v/>
      </c>
      <c r="M31" s="131" t="str">
        <f t="shared" si="16"/>
        <v/>
      </c>
      <c r="N31" s="130" t="str">
        <f t="shared" si="16"/>
        <v/>
      </c>
      <c r="O31" s="130" t="str">
        <f t="shared" si="16"/>
        <v/>
      </c>
      <c r="P31" s="131" t="str">
        <f t="shared" si="16"/>
        <v/>
      </c>
      <c r="Q31" s="23" t="str">
        <f t="shared" si="3"/>
        <v/>
      </c>
      <c r="R31" s="23" t="str">
        <f t="shared" si="4"/>
        <v/>
      </c>
      <c r="S31" s="136" t="str">
        <f t="shared" si="5"/>
        <v/>
      </c>
      <c r="T31" s="24" t="str">
        <f t="shared" si="6"/>
        <v/>
      </c>
      <c r="U31" s="23">
        <f t="shared" si="7"/>
        <v>0</v>
      </c>
      <c r="V31" s="14" t="str">
        <f t="shared" si="17"/>
        <v/>
      </c>
      <c r="W31" s="14" t="str">
        <f t="shared" si="17"/>
        <v/>
      </c>
      <c r="X31" s="14" t="str">
        <f t="shared" si="17"/>
        <v/>
      </c>
      <c r="Y31" s="9" t="str">
        <f t="shared" si="9"/>
        <v/>
      </c>
      <c r="Z31" s="23">
        <f t="shared" si="10"/>
        <v>0</v>
      </c>
      <c r="AA31" s="23" t="str">
        <f t="shared" si="11"/>
        <v/>
      </c>
      <c r="AB31" s="23">
        <f t="shared" si="12"/>
        <v>0</v>
      </c>
      <c r="AC31" s="132" t="str">
        <f t="shared" si="13"/>
        <v/>
      </c>
      <c r="AD31" s="15" t="str">
        <f t="shared" si="14"/>
        <v/>
      </c>
    </row>
    <row r="32" spans="1:30" x14ac:dyDescent="0.3">
      <c r="A32" s="71"/>
      <c r="B32" s="105"/>
      <c r="C32" s="105"/>
      <c r="D32" s="116"/>
      <c r="E32" s="118"/>
      <c r="F32" s="112" t="str">
        <f t="shared" si="0"/>
        <v/>
      </c>
      <c r="G32" s="115" t="str">
        <f t="shared" si="1"/>
        <v/>
      </c>
      <c r="H32" s="130" t="str">
        <f t="shared" si="16"/>
        <v/>
      </c>
      <c r="I32" s="130" t="str">
        <f t="shared" si="16"/>
        <v/>
      </c>
      <c r="J32" s="131" t="str">
        <f t="shared" si="16"/>
        <v/>
      </c>
      <c r="K32" s="130" t="str">
        <f t="shared" si="16"/>
        <v/>
      </c>
      <c r="L32" s="130" t="str">
        <f t="shared" si="16"/>
        <v/>
      </c>
      <c r="M32" s="131" t="str">
        <f t="shared" si="16"/>
        <v/>
      </c>
      <c r="N32" s="130" t="str">
        <f t="shared" si="16"/>
        <v/>
      </c>
      <c r="O32" s="130" t="str">
        <f t="shared" si="16"/>
        <v/>
      </c>
      <c r="P32" s="131" t="str">
        <f t="shared" si="16"/>
        <v/>
      </c>
      <c r="Q32" s="23" t="str">
        <f t="shared" si="3"/>
        <v/>
      </c>
      <c r="R32" s="23" t="str">
        <f t="shared" si="4"/>
        <v/>
      </c>
      <c r="S32" s="136" t="str">
        <f t="shared" si="5"/>
        <v/>
      </c>
      <c r="T32" s="24" t="str">
        <f t="shared" si="6"/>
        <v/>
      </c>
      <c r="U32" s="23">
        <f t="shared" si="7"/>
        <v>0</v>
      </c>
      <c r="V32" s="14" t="str">
        <f t="shared" si="17"/>
        <v/>
      </c>
      <c r="W32" s="14" t="str">
        <f t="shared" si="17"/>
        <v/>
      </c>
      <c r="X32" s="14" t="str">
        <f t="shared" si="17"/>
        <v/>
      </c>
      <c r="Y32" s="9" t="str">
        <f t="shared" si="9"/>
        <v/>
      </c>
      <c r="Z32" s="23">
        <f t="shared" si="10"/>
        <v>0</v>
      </c>
      <c r="AA32" s="23" t="str">
        <f t="shared" si="11"/>
        <v/>
      </c>
      <c r="AB32" s="23">
        <f t="shared" si="12"/>
        <v>0</v>
      </c>
      <c r="AC32" s="132" t="str">
        <f t="shared" si="13"/>
        <v/>
      </c>
      <c r="AD32" s="15" t="str">
        <f t="shared" si="14"/>
        <v/>
      </c>
    </row>
    <row r="33" spans="1:30" x14ac:dyDescent="0.3">
      <c r="A33" s="71"/>
      <c r="B33" s="105"/>
      <c r="C33" s="105"/>
      <c r="D33" s="116"/>
      <c r="E33" s="118"/>
      <c r="F33" s="112" t="str">
        <f t="shared" si="0"/>
        <v/>
      </c>
      <c r="G33" s="115" t="str">
        <f t="shared" si="1"/>
        <v/>
      </c>
      <c r="H33" s="130" t="str">
        <f t="shared" si="16"/>
        <v/>
      </c>
      <c r="I33" s="130" t="str">
        <f t="shared" si="16"/>
        <v/>
      </c>
      <c r="J33" s="131" t="str">
        <f t="shared" si="16"/>
        <v/>
      </c>
      <c r="K33" s="130" t="str">
        <f t="shared" si="16"/>
        <v/>
      </c>
      <c r="L33" s="130" t="str">
        <f t="shared" si="16"/>
        <v/>
      </c>
      <c r="M33" s="131" t="str">
        <f t="shared" si="16"/>
        <v/>
      </c>
      <c r="N33" s="130" t="str">
        <f t="shared" si="16"/>
        <v/>
      </c>
      <c r="O33" s="130" t="str">
        <f t="shared" si="16"/>
        <v/>
      </c>
      <c r="P33" s="131" t="str">
        <f t="shared" si="16"/>
        <v/>
      </c>
      <c r="Q33" s="23" t="str">
        <f t="shared" si="3"/>
        <v/>
      </c>
      <c r="R33" s="23" t="str">
        <f t="shared" si="4"/>
        <v/>
      </c>
      <c r="S33" s="136" t="str">
        <f t="shared" si="5"/>
        <v/>
      </c>
      <c r="T33" s="24" t="str">
        <f t="shared" si="6"/>
        <v/>
      </c>
      <c r="U33" s="23">
        <f t="shared" si="7"/>
        <v>0</v>
      </c>
      <c r="V33" s="14" t="str">
        <f t="shared" si="17"/>
        <v/>
      </c>
      <c r="W33" s="14" t="str">
        <f t="shared" si="17"/>
        <v/>
      </c>
      <c r="X33" s="14" t="str">
        <f t="shared" si="17"/>
        <v/>
      </c>
      <c r="Y33" s="9" t="str">
        <f t="shared" si="9"/>
        <v/>
      </c>
      <c r="Z33" s="23">
        <f t="shared" si="10"/>
        <v>0</v>
      </c>
      <c r="AA33" s="23" t="str">
        <f t="shared" si="11"/>
        <v/>
      </c>
      <c r="AB33" s="23">
        <f t="shared" si="12"/>
        <v>0</v>
      </c>
      <c r="AC33" s="132" t="str">
        <f t="shared" si="13"/>
        <v/>
      </c>
      <c r="AD33" s="15" t="str">
        <f t="shared" si="14"/>
        <v/>
      </c>
    </row>
    <row r="34" spans="1:30" x14ac:dyDescent="0.3">
      <c r="A34" s="71"/>
      <c r="B34" s="105"/>
      <c r="C34" s="105"/>
      <c r="D34" s="116"/>
      <c r="E34" s="118"/>
      <c r="F34" s="112" t="str">
        <f t="shared" si="0"/>
        <v/>
      </c>
      <c r="G34" s="115" t="str">
        <f t="shared" si="1"/>
        <v/>
      </c>
      <c r="H34" s="130" t="str">
        <f t="shared" si="16"/>
        <v/>
      </c>
      <c r="I34" s="130" t="str">
        <f t="shared" si="16"/>
        <v/>
      </c>
      <c r="J34" s="131" t="str">
        <f t="shared" si="16"/>
        <v/>
      </c>
      <c r="K34" s="130" t="str">
        <f t="shared" si="16"/>
        <v/>
      </c>
      <c r="L34" s="130" t="str">
        <f t="shared" si="16"/>
        <v/>
      </c>
      <c r="M34" s="131" t="str">
        <f t="shared" si="16"/>
        <v/>
      </c>
      <c r="N34" s="130" t="str">
        <f t="shared" si="16"/>
        <v/>
      </c>
      <c r="O34" s="130" t="str">
        <f t="shared" si="16"/>
        <v/>
      </c>
      <c r="P34" s="131" t="str">
        <f t="shared" si="16"/>
        <v/>
      </c>
      <c r="Q34" s="23" t="str">
        <f t="shared" si="3"/>
        <v/>
      </c>
      <c r="R34" s="23" t="str">
        <f t="shared" si="4"/>
        <v/>
      </c>
      <c r="S34" s="136" t="str">
        <f t="shared" si="5"/>
        <v/>
      </c>
      <c r="T34" s="24" t="str">
        <f t="shared" si="6"/>
        <v/>
      </c>
      <c r="U34" s="23">
        <f t="shared" si="7"/>
        <v>0</v>
      </c>
      <c r="V34" s="14" t="str">
        <f t="shared" si="17"/>
        <v/>
      </c>
      <c r="W34" s="14" t="str">
        <f t="shared" si="17"/>
        <v/>
      </c>
      <c r="X34" s="14" t="str">
        <f t="shared" si="17"/>
        <v/>
      </c>
      <c r="Y34" s="9" t="str">
        <f t="shared" si="9"/>
        <v/>
      </c>
      <c r="Z34" s="23">
        <f t="shared" si="10"/>
        <v>0</v>
      </c>
      <c r="AA34" s="23" t="str">
        <f t="shared" si="11"/>
        <v/>
      </c>
      <c r="AB34" s="23">
        <f t="shared" si="12"/>
        <v>0</v>
      </c>
      <c r="AC34" s="132" t="str">
        <f t="shared" si="13"/>
        <v/>
      </c>
      <c r="AD34" s="15" t="str">
        <f t="shared" si="14"/>
        <v/>
      </c>
    </row>
    <row r="35" spans="1:30" x14ac:dyDescent="0.3">
      <c r="A35" s="71"/>
      <c r="B35" s="105"/>
      <c r="C35" s="105"/>
      <c r="D35" s="116"/>
      <c r="E35" s="118"/>
      <c r="F35" s="112" t="str">
        <f t="shared" si="0"/>
        <v/>
      </c>
      <c r="G35" s="115" t="str">
        <f t="shared" si="1"/>
        <v/>
      </c>
      <c r="H35" s="130" t="str">
        <f t="shared" si="16"/>
        <v/>
      </c>
      <c r="I35" s="130" t="str">
        <f t="shared" si="16"/>
        <v/>
      </c>
      <c r="J35" s="131" t="str">
        <f t="shared" si="16"/>
        <v/>
      </c>
      <c r="K35" s="130" t="str">
        <f t="shared" si="16"/>
        <v/>
      </c>
      <c r="L35" s="130" t="str">
        <f t="shared" si="16"/>
        <v/>
      </c>
      <c r="M35" s="131" t="str">
        <f t="shared" si="16"/>
        <v/>
      </c>
      <c r="N35" s="130" t="str">
        <f t="shared" si="16"/>
        <v/>
      </c>
      <c r="O35" s="130" t="str">
        <f t="shared" si="16"/>
        <v/>
      </c>
      <c r="P35" s="131" t="str">
        <f t="shared" si="16"/>
        <v/>
      </c>
      <c r="Q35" s="23" t="str">
        <f t="shared" si="3"/>
        <v/>
      </c>
      <c r="R35" s="23" t="str">
        <f t="shared" si="4"/>
        <v/>
      </c>
      <c r="S35" s="136" t="str">
        <f t="shared" si="5"/>
        <v/>
      </c>
      <c r="T35" s="24" t="str">
        <f t="shared" si="6"/>
        <v/>
      </c>
      <c r="U35" s="23">
        <f t="shared" si="7"/>
        <v>0</v>
      </c>
      <c r="V35" s="14" t="str">
        <f t="shared" si="17"/>
        <v/>
      </c>
      <c r="W35" s="14" t="str">
        <f t="shared" si="17"/>
        <v/>
      </c>
      <c r="X35" s="14" t="str">
        <f t="shared" si="17"/>
        <v/>
      </c>
      <c r="Y35" s="9" t="str">
        <f t="shared" si="9"/>
        <v/>
      </c>
      <c r="Z35" s="23">
        <f t="shared" si="10"/>
        <v>0</v>
      </c>
      <c r="AA35" s="23" t="str">
        <f t="shared" si="11"/>
        <v/>
      </c>
      <c r="AB35" s="23">
        <f t="shared" si="12"/>
        <v>0</v>
      </c>
      <c r="AC35" s="132" t="str">
        <f t="shared" si="13"/>
        <v/>
      </c>
      <c r="AD35" s="15" t="str">
        <f t="shared" si="14"/>
        <v/>
      </c>
    </row>
    <row r="36" spans="1:30" x14ac:dyDescent="0.3">
      <c r="A36" s="71"/>
      <c r="B36" s="58"/>
      <c r="C36" s="58"/>
      <c r="D36" s="116"/>
      <c r="E36" s="118"/>
      <c r="F36" s="112" t="str">
        <f t="shared" si="0"/>
        <v/>
      </c>
      <c r="G36" s="115" t="str">
        <f t="shared" si="1"/>
        <v/>
      </c>
      <c r="H36" s="130" t="str">
        <f t="shared" si="16"/>
        <v/>
      </c>
      <c r="I36" s="130" t="str">
        <f t="shared" si="16"/>
        <v/>
      </c>
      <c r="J36" s="131" t="str">
        <f t="shared" si="16"/>
        <v/>
      </c>
      <c r="K36" s="130" t="str">
        <f t="shared" si="16"/>
        <v/>
      </c>
      <c r="L36" s="130" t="str">
        <f t="shared" si="16"/>
        <v/>
      </c>
      <c r="M36" s="131" t="str">
        <f t="shared" si="16"/>
        <v/>
      </c>
      <c r="N36" s="130" t="str">
        <f t="shared" si="16"/>
        <v/>
      </c>
      <c r="O36" s="130" t="str">
        <f t="shared" si="16"/>
        <v/>
      </c>
      <c r="P36" s="131" t="str">
        <f t="shared" si="16"/>
        <v/>
      </c>
      <c r="Q36" s="23" t="str">
        <f t="shared" si="3"/>
        <v/>
      </c>
      <c r="R36" s="23" t="str">
        <f t="shared" si="4"/>
        <v/>
      </c>
      <c r="S36" s="136" t="str">
        <f t="shared" si="5"/>
        <v/>
      </c>
      <c r="T36" s="24" t="str">
        <f t="shared" si="6"/>
        <v/>
      </c>
      <c r="U36" s="23">
        <f t="shared" si="7"/>
        <v>0</v>
      </c>
      <c r="V36" s="14" t="str">
        <f t="shared" si="17"/>
        <v/>
      </c>
      <c r="W36" s="14" t="str">
        <f t="shared" si="17"/>
        <v/>
      </c>
      <c r="X36" s="14" t="str">
        <f t="shared" si="17"/>
        <v/>
      </c>
      <c r="Y36" s="9" t="str">
        <f t="shared" si="9"/>
        <v/>
      </c>
      <c r="Z36" s="23">
        <f t="shared" si="10"/>
        <v>0</v>
      </c>
      <c r="AA36" s="23" t="str">
        <f t="shared" si="11"/>
        <v/>
      </c>
      <c r="AB36" s="23">
        <f t="shared" si="12"/>
        <v>0</v>
      </c>
      <c r="AC36" s="132" t="str">
        <f t="shared" si="13"/>
        <v/>
      </c>
      <c r="AD36" s="15" t="str">
        <f t="shared" si="14"/>
        <v/>
      </c>
    </row>
    <row r="37" spans="1:30" x14ac:dyDescent="0.3">
      <c r="A37" s="71"/>
      <c r="B37" s="60"/>
      <c r="C37" s="60"/>
      <c r="D37" s="116"/>
      <c r="E37" s="107"/>
      <c r="F37" s="112" t="str">
        <f t="shared" si="0"/>
        <v/>
      </c>
      <c r="G37" s="115" t="str">
        <f t="shared" si="1"/>
        <v/>
      </c>
      <c r="H37" s="130" t="str">
        <f t="shared" ref="H37:P46" si="18">IFERROR(VLOOKUP($A37,Resultats_Trial,H$4,FALSE),"")</f>
        <v/>
      </c>
      <c r="I37" s="130" t="str">
        <f t="shared" si="18"/>
        <v/>
      </c>
      <c r="J37" s="131" t="str">
        <f t="shared" si="18"/>
        <v/>
      </c>
      <c r="K37" s="130" t="str">
        <f t="shared" si="18"/>
        <v/>
      </c>
      <c r="L37" s="130" t="str">
        <f t="shared" si="18"/>
        <v/>
      </c>
      <c r="M37" s="131" t="str">
        <f t="shared" si="18"/>
        <v/>
      </c>
      <c r="N37" s="130" t="str">
        <f t="shared" si="18"/>
        <v/>
      </c>
      <c r="O37" s="130" t="str">
        <f t="shared" si="18"/>
        <v/>
      </c>
      <c r="P37" s="131" t="str">
        <f t="shared" si="18"/>
        <v/>
      </c>
      <c r="Q37" s="23" t="str">
        <f t="shared" si="3"/>
        <v/>
      </c>
      <c r="R37" s="23" t="str">
        <f t="shared" si="4"/>
        <v/>
      </c>
      <c r="S37" s="136" t="str">
        <f t="shared" si="5"/>
        <v/>
      </c>
      <c r="T37" s="24" t="str">
        <f t="shared" si="6"/>
        <v/>
      </c>
      <c r="U37" s="23">
        <f t="shared" si="7"/>
        <v>0</v>
      </c>
      <c r="V37" s="14" t="str">
        <f t="shared" si="17"/>
        <v/>
      </c>
      <c r="W37" s="14" t="str">
        <f t="shared" si="17"/>
        <v/>
      </c>
      <c r="X37" s="14" t="str">
        <f t="shared" si="17"/>
        <v/>
      </c>
      <c r="Y37" s="9" t="str">
        <f t="shared" si="9"/>
        <v/>
      </c>
      <c r="Z37" s="23">
        <f t="shared" si="10"/>
        <v>0</v>
      </c>
      <c r="AA37" s="23" t="str">
        <f t="shared" si="11"/>
        <v/>
      </c>
      <c r="AB37" s="23">
        <f t="shared" si="12"/>
        <v>0</v>
      </c>
      <c r="AC37" s="132" t="str">
        <f t="shared" si="13"/>
        <v/>
      </c>
      <c r="AD37" s="15" t="str">
        <f t="shared" si="14"/>
        <v/>
      </c>
    </row>
    <row r="38" spans="1:30" x14ac:dyDescent="0.3">
      <c r="A38" s="71"/>
      <c r="B38" s="58"/>
      <c r="C38" s="58"/>
      <c r="D38" s="116"/>
      <c r="E38" s="107"/>
      <c r="F38" s="112" t="str">
        <f t="shared" si="0"/>
        <v/>
      </c>
      <c r="G38" s="115" t="str">
        <f t="shared" si="1"/>
        <v/>
      </c>
      <c r="H38" s="130" t="str">
        <f t="shared" si="18"/>
        <v/>
      </c>
      <c r="I38" s="130" t="str">
        <f t="shared" si="18"/>
        <v/>
      </c>
      <c r="J38" s="131" t="str">
        <f t="shared" si="18"/>
        <v/>
      </c>
      <c r="K38" s="130" t="str">
        <f t="shared" si="18"/>
        <v/>
      </c>
      <c r="L38" s="130" t="str">
        <f t="shared" si="18"/>
        <v/>
      </c>
      <c r="M38" s="131" t="str">
        <f t="shared" si="18"/>
        <v/>
      </c>
      <c r="N38" s="130" t="str">
        <f t="shared" si="18"/>
        <v/>
      </c>
      <c r="O38" s="130" t="str">
        <f t="shared" si="18"/>
        <v/>
      </c>
      <c r="P38" s="131" t="str">
        <f t="shared" si="18"/>
        <v/>
      </c>
      <c r="Q38" s="23" t="str">
        <f t="shared" si="3"/>
        <v/>
      </c>
      <c r="R38" s="23" t="str">
        <f t="shared" si="4"/>
        <v/>
      </c>
      <c r="S38" s="136" t="str">
        <f t="shared" si="5"/>
        <v/>
      </c>
      <c r="T38" s="24" t="str">
        <f t="shared" si="6"/>
        <v/>
      </c>
      <c r="U38" s="23">
        <f t="shared" si="7"/>
        <v>0</v>
      </c>
      <c r="V38" s="14" t="str">
        <f t="shared" si="17"/>
        <v/>
      </c>
      <c r="W38" s="14" t="str">
        <f t="shared" si="17"/>
        <v/>
      </c>
      <c r="X38" s="14" t="str">
        <f t="shared" si="17"/>
        <v/>
      </c>
      <c r="Y38" s="9" t="str">
        <f t="shared" si="9"/>
        <v/>
      </c>
      <c r="Z38" s="23">
        <f t="shared" si="10"/>
        <v>0</v>
      </c>
      <c r="AA38" s="23" t="str">
        <f t="shared" si="11"/>
        <v/>
      </c>
      <c r="AB38" s="23">
        <f t="shared" si="12"/>
        <v>0</v>
      </c>
      <c r="AC38" s="132" t="str">
        <f t="shared" si="13"/>
        <v/>
      </c>
      <c r="AD38" s="15" t="str">
        <f t="shared" si="14"/>
        <v/>
      </c>
    </row>
    <row r="39" spans="1:30" x14ac:dyDescent="0.3">
      <c r="A39" s="71"/>
      <c r="B39" s="58"/>
      <c r="C39" s="58"/>
      <c r="D39" s="116"/>
      <c r="E39" s="107"/>
      <c r="F39" s="112" t="str">
        <f t="shared" si="0"/>
        <v/>
      </c>
      <c r="G39" s="115" t="str">
        <f t="shared" si="1"/>
        <v/>
      </c>
      <c r="H39" s="130" t="str">
        <f t="shared" si="18"/>
        <v/>
      </c>
      <c r="I39" s="130" t="str">
        <f t="shared" si="18"/>
        <v/>
      </c>
      <c r="J39" s="131" t="str">
        <f t="shared" si="18"/>
        <v/>
      </c>
      <c r="K39" s="130" t="str">
        <f t="shared" si="18"/>
        <v/>
      </c>
      <c r="L39" s="130" t="str">
        <f t="shared" si="18"/>
        <v/>
      </c>
      <c r="M39" s="131" t="str">
        <f t="shared" si="18"/>
        <v/>
      </c>
      <c r="N39" s="130" t="str">
        <f t="shared" si="18"/>
        <v/>
      </c>
      <c r="O39" s="130" t="str">
        <f t="shared" si="18"/>
        <v/>
      </c>
      <c r="P39" s="131" t="str">
        <f t="shared" si="18"/>
        <v/>
      </c>
      <c r="Q39" s="23" t="str">
        <f t="shared" si="3"/>
        <v/>
      </c>
      <c r="R39" s="23" t="str">
        <f t="shared" si="4"/>
        <v/>
      </c>
      <c r="S39" s="136" t="str">
        <f t="shared" si="5"/>
        <v/>
      </c>
      <c r="T39" s="24" t="str">
        <f t="shared" si="6"/>
        <v/>
      </c>
      <c r="U39" s="23">
        <f t="shared" si="7"/>
        <v>0</v>
      </c>
      <c r="V39" s="14" t="str">
        <f t="shared" si="17"/>
        <v/>
      </c>
      <c r="W39" s="14" t="str">
        <f t="shared" si="17"/>
        <v/>
      </c>
      <c r="X39" s="14" t="str">
        <f t="shared" si="17"/>
        <v/>
      </c>
      <c r="Y39" s="9" t="str">
        <f t="shared" si="9"/>
        <v/>
      </c>
      <c r="Z39" s="23">
        <f t="shared" si="10"/>
        <v>0</v>
      </c>
      <c r="AA39" s="23" t="str">
        <f t="shared" si="11"/>
        <v/>
      </c>
      <c r="AB39" s="23">
        <f t="shared" si="12"/>
        <v>0</v>
      </c>
      <c r="AC39" s="132" t="str">
        <f t="shared" si="13"/>
        <v/>
      </c>
      <c r="AD39" s="15" t="str">
        <f t="shared" si="14"/>
        <v/>
      </c>
    </row>
    <row r="40" spans="1:30" x14ac:dyDescent="0.3">
      <c r="A40" s="71"/>
      <c r="B40" s="58"/>
      <c r="C40" s="58"/>
      <c r="D40" s="116"/>
      <c r="E40" s="107"/>
      <c r="F40" s="112" t="str">
        <f t="shared" si="0"/>
        <v/>
      </c>
      <c r="G40" s="115" t="str">
        <f t="shared" si="1"/>
        <v/>
      </c>
      <c r="H40" s="130" t="str">
        <f t="shared" si="18"/>
        <v/>
      </c>
      <c r="I40" s="130" t="str">
        <f t="shared" si="18"/>
        <v/>
      </c>
      <c r="J40" s="131" t="str">
        <f t="shared" si="18"/>
        <v/>
      </c>
      <c r="K40" s="130" t="str">
        <f t="shared" si="18"/>
        <v/>
      </c>
      <c r="L40" s="130" t="str">
        <f t="shared" si="18"/>
        <v/>
      </c>
      <c r="M40" s="131" t="str">
        <f t="shared" si="18"/>
        <v/>
      </c>
      <c r="N40" s="130" t="str">
        <f t="shared" si="18"/>
        <v/>
      </c>
      <c r="O40" s="130" t="str">
        <f t="shared" si="18"/>
        <v/>
      </c>
      <c r="P40" s="131" t="str">
        <f t="shared" si="18"/>
        <v/>
      </c>
      <c r="Q40" s="23" t="str">
        <f t="shared" si="3"/>
        <v/>
      </c>
      <c r="R40" s="23" t="str">
        <f t="shared" si="4"/>
        <v/>
      </c>
      <c r="S40" s="136" t="str">
        <f t="shared" si="5"/>
        <v/>
      </c>
      <c r="T40" s="24" t="str">
        <f t="shared" si="6"/>
        <v/>
      </c>
      <c r="U40" s="23">
        <f t="shared" si="7"/>
        <v>0</v>
      </c>
      <c r="V40" s="14" t="str">
        <f t="shared" si="17"/>
        <v/>
      </c>
      <c r="W40" s="14" t="str">
        <f t="shared" si="17"/>
        <v/>
      </c>
      <c r="X40" s="14" t="str">
        <f t="shared" si="17"/>
        <v/>
      </c>
      <c r="Y40" s="9" t="str">
        <f t="shared" si="9"/>
        <v/>
      </c>
      <c r="Z40" s="23">
        <f t="shared" si="10"/>
        <v>0</v>
      </c>
      <c r="AA40" s="23" t="str">
        <f t="shared" si="11"/>
        <v/>
      </c>
      <c r="AB40" s="23">
        <f t="shared" si="12"/>
        <v>0</v>
      </c>
      <c r="AC40" s="132" t="str">
        <f t="shared" si="13"/>
        <v/>
      </c>
      <c r="AD40" s="15" t="str">
        <f t="shared" si="14"/>
        <v/>
      </c>
    </row>
    <row r="41" spans="1:30" x14ac:dyDescent="0.3">
      <c r="A41" s="71"/>
      <c r="B41" s="105"/>
      <c r="C41" s="105"/>
      <c r="D41" s="116"/>
      <c r="E41" s="118"/>
      <c r="F41" s="112" t="str">
        <f t="shared" si="0"/>
        <v/>
      </c>
      <c r="G41" s="115" t="str">
        <f t="shared" si="1"/>
        <v/>
      </c>
      <c r="H41" s="130" t="str">
        <f t="shared" si="18"/>
        <v/>
      </c>
      <c r="I41" s="130" t="str">
        <f t="shared" si="18"/>
        <v/>
      </c>
      <c r="J41" s="131" t="str">
        <f t="shared" si="18"/>
        <v/>
      </c>
      <c r="K41" s="130" t="str">
        <f t="shared" si="18"/>
        <v/>
      </c>
      <c r="L41" s="130" t="str">
        <f t="shared" si="18"/>
        <v/>
      </c>
      <c r="M41" s="131" t="str">
        <f t="shared" si="18"/>
        <v/>
      </c>
      <c r="N41" s="130" t="str">
        <f t="shared" si="18"/>
        <v/>
      </c>
      <c r="O41" s="130" t="str">
        <f t="shared" si="18"/>
        <v/>
      </c>
      <c r="P41" s="131" t="str">
        <f t="shared" si="18"/>
        <v/>
      </c>
      <c r="Q41" s="23" t="str">
        <f t="shared" si="3"/>
        <v/>
      </c>
      <c r="R41" s="23" t="str">
        <f t="shared" si="4"/>
        <v/>
      </c>
      <c r="S41" s="136" t="str">
        <f t="shared" si="5"/>
        <v/>
      </c>
      <c r="T41" s="24" t="str">
        <f t="shared" si="6"/>
        <v/>
      </c>
      <c r="U41" s="23">
        <f t="shared" si="7"/>
        <v>0</v>
      </c>
      <c r="V41" s="14" t="str">
        <f t="shared" si="17"/>
        <v/>
      </c>
      <c r="W41" s="14" t="str">
        <f t="shared" si="17"/>
        <v/>
      </c>
      <c r="X41" s="14" t="str">
        <f t="shared" si="17"/>
        <v/>
      </c>
      <c r="Y41" s="9" t="str">
        <f t="shared" si="9"/>
        <v/>
      </c>
      <c r="Z41" s="23">
        <f t="shared" si="10"/>
        <v>0</v>
      </c>
      <c r="AA41" s="23" t="str">
        <f t="shared" si="11"/>
        <v/>
      </c>
      <c r="AB41" s="23">
        <f t="shared" si="12"/>
        <v>0</v>
      </c>
      <c r="AC41" s="132" t="str">
        <f t="shared" si="13"/>
        <v/>
      </c>
      <c r="AD41" s="15" t="str">
        <f t="shared" si="14"/>
        <v/>
      </c>
    </row>
    <row r="42" spans="1:30" x14ac:dyDescent="0.3">
      <c r="A42" s="71"/>
      <c r="B42" s="105"/>
      <c r="C42" s="105"/>
      <c r="D42" s="116"/>
      <c r="E42" s="118"/>
      <c r="F42" s="112" t="str">
        <f t="shared" si="0"/>
        <v/>
      </c>
      <c r="G42" s="115" t="str">
        <f t="shared" si="1"/>
        <v/>
      </c>
      <c r="H42" s="130" t="str">
        <f t="shared" si="18"/>
        <v/>
      </c>
      <c r="I42" s="130" t="str">
        <f t="shared" si="18"/>
        <v/>
      </c>
      <c r="J42" s="131" t="str">
        <f t="shared" si="18"/>
        <v/>
      </c>
      <c r="K42" s="130" t="str">
        <f t="shared" si="18"/>
        <v/>
      </c>
      <c r="L42" s="130" t="str">
        <f t="shared" si="18"/>
        <v/>
      </c>
      <c r="M42" s="131" t="str">
        <f t="shared" si="18"/>
        <v/>
      </c>
      <c r="N42" s="130" t="str">
        <f t="shared" si="18"/>
        <v/>
      </c>
      <c r="O42" s="130" t="str">
        <f t="shared" si="18"/>
        <v/>
      </c>
      <c r="P42" s="131" t="str">
        <f t="shared" si="18"/>
        <v/>
      </c>
      <c r="Q42" s="23" t="str">
        <f t="shared" si="3"/>
        <v/>
      </c>
      <c r="R42" s="23" t="str">
        <f t="shared" si="4"/>
        <v/>
      </c>
      <c r="S42" s="136" t="str">
        <f t="shared" si="5"/>
        <v/>
      </c>
      <c r="T42" s="24" t="str">
        <f t="shared" si="6"/>
        <v/>
      </c>
      <c r="U42" s="23">
        <f t="shared" si="7"/>
        <v>0</v>
      </c>
      <c r="V42" s="14" t="str">
        <f t="shared" si="17"/>
        <v/>
      </c>
      <c r="W42" s="14" t="str">
        <f t="shared" si="17"/>
        <v/>
      </c>
      <c r="X42" s="14" t="str">
        <f t="shared" si="17"/>
        <v/>
      </c>
      <c r="Y42" s="9" t="str">
        <f t="shared" si="9"/>
        <v/>
      </c>
      <c r="Z42" s="23">
        <f t="shared" si="10"/>
        <v>0</v>
      </c>
      <c r="AA42" s="23" t="str">
        <f t="shared" si="11"/>
        <v/>
      </c>
      <c r="AB42" s="23">
        <f t="shared" si="12"/>
        <v>0</v>
      </c>
      <c r="AC42" s="132" t="str">
        <f t="shared" si="13"/>
        <v/>
      </c>
      <c r="AD42" s="15" t="str">
        <f t="shared" si="14"/>
        <v/>
      </c>
    </row>
    <row r="43" spans="1:30" x14ac:dyDescent="0.3">
      <c r="A43" s="71"/>
      <c r="B43" s="105"/>
      <c r="C43" s="105"/>
      <c r="D43" s="116"/>
      <c r="E43" s="118"/>
      <c r="F43" s="112" t="str">
        <f t="shared" si="0"/>
        <v/>
      </c>
      <c r="G43" s="115" t="str">
        <f t="shared" si="1"/>
        <v/>
      </c>
      <c r="H43" s="130" t="str">
        <f t="shared" si="18"/>
        <v/>
      </c>
      <c r="I43" s="130" t="str">
        <f t="shared" si="18"/>
        <v/>
      </c>
      <c r="J43" s="131" t="str">
        <f t="shared" si="18"/>
        <v/>
      </c>
      <c r="K43" s="130" t="str">
        <f t="shared" si="18"/>
        <v/>
      </c>
      <c r="L43" s="130" t="str">
        <f t="shared" si="18"/>
        <v/>
      </c>
      <c r="M43" s="131" t="str">
        <f t="shared" si="18"/>
        <v/>
      </c>
      <c r="N43" s="130" t="str">
        <f t="shared" si="18"/>
        <v/>
      </c>
      <c r="O43" s="130" t="str">
        <f t="shared" si="18"/>
        <v/>
      </c>
      <c r="P43" s="131" t="str">
        <f t="shared" si="18"/>
        <v/>
      </c>
      <c r="Q43" s="23" t="str">
        <f t="shared" si="3"/>
        <v/>
      </c>
      <c r="R43" s="23" t="str">
        <f t="shared" si="4"/>
        <v/>
      </c>
      <c r="S43" s="136" t="str">
        <f t="shared" si="5"/>
        <v/>
      </c>
      <c r="T43" s="24" t="str">
        <f t="shared" si="6"/>
        <v/>
      </c>
      <c r="U43" s="23">
        <f t="shared" si="7"/>
        <v>0</v>
      </c>
      <c r="V43" s="14" t="str">
        <f t="shared" si="17"/>
        <v/>
      </c>
      <c r="W43" s="14" t="str">
        <f t="shared" si="17"/>
        <v/>
      </c>
      <c r="X43" s="14" t="str">
        <f t="shared" si="17"/>
        <v/>
      </c>
      <c r="Y43" s="9" t="str">
        <f t="shared" si="9"/>
        <v/>
      </c>
      <c r="Z43" s="23">
        <f t="shared" si="10"/>
        <v>0</v>
      </c>
      <c r="AA43" s="23" t="str">
        <f t="shared" si="11"/>
        <v/>
      </c>
      <c r="AB43" s="23">
        <f t="shared" si="12"/>
        <v>0</v>
      </c>
      <c r="AC43" s="132" t="str">
        <f t="shared" si="13"/>
        <v/>
      </c>
      <c r="AD43" s="15" t="str">
        <f t="shared" si="14"/>
        <v/>
      </c>
    </row>
    <row r="44" spans="1:30" x14ac:dyDescent="0.3">
      <c r="A44" s="71"/>
      <c r="B44" s="105"/>
      <c r="C44" s="105"/>
      <c r="D44" s="116"/>
      <c r="E44" s="118"/>
      <c r="F44" s="112" t="str">
        <f t="shared" si="0"/>
        <v/>
      </c>
      <c r="G44" s="115" t="str">
        <f t="shared" si="1"/>
        <v/>
      </c>
      <c r="H44" s="130" t="str">
        <f t="shared" si="18"/>
        <v/>
      </c>
      <c r="I44" s="130" t="str">
        <f t="shared" si="18"/>
        <v/>
      </c>
      <c r="J44" s="131" t="str">
        <f t="shared" si="18"/>
        <v/>
      </c>
      <c r="K44" s="130" t="str">
        <f t="shared" si="18"/>
        <v/>
      </c>
      <c r="L44" s="130" t="str">
        <f t="shared" si="18"/>
        <v/>
      </c>
      <c r="M44" s="131" t="str">
        <f t="shared" si="18"/>
        <v/>
      </c>
      <c r="N44" s="130" t="str">
        <f t="shared" si="18"/>
        <v/>
      </c>
      <c r="O44" s="130" t="str">
        <f t="shared" si="18"/>
        <v/>
      </c>
      <c r="P44" s="131" t="str">
        <f t="shared" si="18"/>
        <v/>
      </c>
      <c r="Q44" s="23" t="str">
        <f t="shared" si="3"/>
        <v/>
      </c>
      <c r="R44" s="23" t="str">
        <f t="shared" si="4"/>
        <v/>
      </c>
      <c r="S44" s="136" t="str">
        <f t="shared" si="5"/>
        <v/>
      </c>
      <c r="T44" s="24" t="str">
        <f t="shared" si="6"/>
        <v/>
      </c>
      <c r="U44" s="23">
        <f t="shared" si="7"/>
        <v>0</v>
      </c>
      <c r="V44" s="14" t="str">
        <f t="shared" si="17"/>
        <v/>
      </c>
      <c r="W44" s="14" t="str">
        <f t="shared" si="17"/>
        <v/>
      </c>
      <c r="X44" s="14" t="str">
        <f t="shared" si="17"/>
        <v/>
      </c>
      <c r="Y44" s="9" t="str">
        <f t="shared" si="9"/>
        <v/>
      </c>
      <c r="Z44" s="23">
        <f t="shared" si="10"/>
        <v>0</v>
      </c>
      <c r="AA44" s="23" t="str">
        <f t="shared" si="11"/>
        <v/>
      </c>
      <c r="AB44" s="23">
        <f t="shared" si="12"/>
        <v>0</v>
      </c>
      <c r="AC44" s="132" t="str">
        <f t="shared" si="13"/>
        <v/>
      </c>
      <c r="AD44" s="15" t="str">
        <f t="shared" si="14"/>
        <v/>
      </c>
    </row>
    <row r="45" spans="1:30" x14ac:dyDescent="0.3">
      <c r="A45" s="71"/>
      <c r="B45" s="105"/>
      <c r="C45" s="105"/>
      <c r="D45" s="116"/>
      <c r="E45" s="118"/>
      <c r="F45" s="112" t="str">
        <f t="shared" si="0"/>
        <v/>
      </c>
      <c r="G45" s="115" t="str">
        <f t="shared" si="1"/>
        <v/>
      </c>
      <c r="H45" s="130" t="str">
        <f t="shared" si="18"/>
        <v/>
      </c>
      <c r="I45" s="130" t="str">
        <f t="shared" si="18"/>
        <v/>
      </c>
      <c r="J45" s="131" t="str">
        <f t="shared" si="18"/>
        <v/>
      </c>
      <c r="K45" s="130" t="str">
        <f t="shared" si="18"/>
        <v/>
      </c>
      <c r="L45" s="130" t="str">
        <f t="shared" si="18"/>
        <v/>
      </c>
      <c r="M45" s="131" t="str">
        <f t="shared" si="18"/>
        <v/>
      </c>
      <c r="N45" s="130" t="str">
        <f t="shared" si="18"/>
        <v/>
      </c>
      <c r="O45" s="130" t="str">
        <f t="shared" si="18"/>
        <v/>
      </c>
      <c r="P45" s="131" t="str">
        <f t="shared" si="18"/>
        <v/>
      </c>
      <c r="Q45" s="23" t="str">
        <f t="shared" si="3"/>
        <v/>
      </c>
      <c r="R45" s="23" t="str">
        <f t="shared" si="4"/>
        <v/>
      </c>
      <c r="S45" s="136" t="str">
        <f t="shared" si="5"/>
        <v/>
      </c>
      <c r="T45" s="24" t="str">
        <f t="shared" si="6"/>
        <v/>
      </c>
      <c r="U45" s="23">
        <f t="shared" si="7"/>
        <v>0</v>
      </c>
      <c r="V45" s="14" t="str">
        <f t="shared" si="17"/>
        <v/>
      </c>
      <c r="W45" s="14" t="str">
        <f t="shared" si="17"/>
        <v/>
      </c>
      <c r="X45" s="14" t="str">
        <f t="shared" si="17"/>
        <v/>
      </c>
      <c r="Y45" s="9" t="str">
        <f t="shared" si="9"/>
        <v/>
      </c>
      <c r="Z45" s="23">
        <f t="shared" si="10"/>
        <v>0</v>
      </c>
      <c r="AA45" s="23" t="str">
        <f t="shared" si="11"/>
        <v/>
      </c>
      <c r="AB45" s="23">
        <f t="shared" si="12"/>
        <v>0</v>
      </c>
      <c r="AC45" s="132" t="str">
        <f t="shared" si="13"/>
        <v/>
      </c>
      <c r="AD45" s="15" t="str">
        <f t="shared" si="14"/>
        <v/>
      </c>
    </row>
    <row r="46" spans="1:30" x14ac:dyDescent="0.3">
      <c r="A46" s="71"/>
      <c r="B46" s="105"/>
      <c r="C46" s="105"/>
      <c r="D46" s="116"/>
      <c r="E46" s="118"/>
      <c r="F46" s="112" t="str">
        <f t="shared" si="0"/>
        <v/>
      </c>
      <c r="G46" s="115" t="str">
        <f t="shared" si="1"/>
        <v/>
      </c>
      <c r="H46" s="130" t="str">
        <f t="shared" si="18"/>
        <v/>
      </c>
      <c r="I46" s="130" t="str">
        <f t="shared" si="18"/>
        <v/>
      </c>
      <c r="J46" s="131" t="str">
        <f t="shared" si="18"/>
        <v/>
      </c>
      <c r="K46" s="130" t="str">
        <f t="shared" si="18"/>
        <v/>
      </c>
      <c r="L46" s="130" t="str">
        <f t="shared" si="18"/>
        <v/>
      </c>
      <c r="M46" s="131" t="str">
        <f t="shared" si="18"/>
        <v/>
      </c>
      <c r="N46" s="130" t="str">
        <f t="shared" si="18"/>
        <v/>
      </c>
      <c r="O46" s="130" t="str">
        <f t="shared" si="18"/>
        <v/>
      </c>
      <c r="P46" s="131" t="str">
        <f t="shared" si="18"/>
        <v/>
      </c>
      <c r="Q46" s="23" t="str">
        <f t="shared" si="3"/>
        <v/>
      </c>
      <c r="R46" s="23" t="str">
        <f t="shared" si="4"/>
        <v/>
      </c>
      <c r="S46" s="136" t="str">
        <f t="shared" si="5"/>
        <v/>
      </c>
      <c r="T46" s="24" t="str">
        <f t="shared" si="6"/>
        <v/>
      </c>
      <c r="U46" s="23">
        <f t="shared" si="7"/>
        <v>0</v>
      </c>
      <c r="V46" s="14" t="str">
        <f t="shared" si="17"/>
        <v/>
      </c>
      <c r="W46" s="14" t="str">
        <f t="shared" si="17"/>
        <v/>
      </c>
      <c r="X46" s="14" t="str">
        <f t="shared" si="17"/>
        <v/>
      </c>
      <c r="Y46" s="9" t="str">
        <f t="shared" si="9"/>
        <v/>
      </c>
      <c r="Z46" s="23">
        <f t="shared" si="10"/>
        <v>0</v>
      </c>
      <c r="AA46" s="23" t="str">
        <f t="shared" si="11"/>
        <v/>
      </c>
      <c r="AB46" s="23">
        <f t="shared" si="12"/>
        <v>0</v>
      </c>
      <c r="AC46" s="132" t="str">
        <f t="shared" si="13"/>
        <v/>
      </c>
      <c r="AD46" s="15" t="str">
        <f t="shared" si="14"/>
        <v/>
      </c>
    </row>
  </sheetData>
  <sheetProtection algorithmName="SHA-512" hashValue="O6oCntXun0nPrQ+miW7LzHr9tAkiOebMvMGppQAQ7mA19LjOrrEipXXAvwqgnIpm35sj0hdvVt43ABOwgytQHw==" saltValue="E0eQOCbujxG0NEj2NUvLOg==" spinCount="100000" sheet="1" objects="1" scenarios="1" selectLockedCells="1" selectUnlockedCells="1"/>
  <autoFilter ref="A6:AD6">
    <sortState ref="A7:AG46">
      <sortCondition ref="F6"/>
    </sortState>
  </autoFilter>
  <mergeCells count="3">
    <mergeCell ref="H5:U5"/>
    <mergeCell ref="V5:Z5"/>
    <mergeCell ref="AA5:AB5"/>
  </mergeCells>
  <conditionalFormatting sqref="D3 A7:AD46">
    <cfRule type="expression" dxfId="39" priority="1">
      <formula>OR($F3=4,$F3=5)</formula>
    </cfRule>
    <cfRule type="expression" dxfId="38" priority="2">
      <formula>$F3=3</formula>
    </cfRule>
    <cfRule type="expression" dxfId="37" priority="3">
      <formula>$F3=2</formula>
    </cfRule>
    <cfRule type="expression" dxfId="36" priority="4">
      <formula>$F3=1</formula>
    </cfRule>
  </conditionalFormatting>
  <dataValidations count="1">
    <dataValidation type="list" allowBlank="1" showInputMessage="1" showErrorMessage="1" sqref="D3">
      <formula1>Catégories</formula1>
    </dataValidation>
  </dataValidations>
  <pageMargins left="0.23622047244094491" right="0.23622047244094491" top="0.74803149606299213" bottom="0.74803149606299213" header="0.31496062992125984" footer="0.31496062992125984"/>
  <pageSetup paperSize="9" scale="42" orientation="landscape" r:id="rId1"/>
  <headerFooter>
    <oddFooter>&amp;C&amp;1#&amp;"Arial"&amp;6&amp;K626469Internal</oddFoot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4">
    <tabColor theme="3" tint="-0.249977111117893"/>
    <pageSetUpPr fitToPage="1"/>
  </sheetPr>
  <dimension ref="A1:AD46"/>
  <sheetViews>
    <sheetView zoomScale="85" zoomScaleNormal="85" workbookViewId="0">
      <selection activeCell="E66" sqref="E66"/>
    </sheetView>
  </sheetViews>
  <sheetFormatPr baseColWidth="10" defaultColWidth="11.42578125" defaultRowHeight="18.75" x14ac:dyDescent="0.3"/>
  <cols>
    <col min="1" max="1" width="12.28515625" bestFit="1" customWidth="1"/>
    <col min="2" max="2" width="15.42578125" style="70" bestFit="1" customWidth="1"/>
    <col min="3" max="3" width="12.7109375" style="70" bestFit="1" customWidth="1"/>
    <col min="4" max="4" width="12.42578125" customWidth="1"/>
    <col min="5" max="5" width="25" style="70" bestFit="1" customWidth="1"/>
    <col min="6" max="6" width="11.7109375" style="64" customWidth="1"/>
    <col min="7" max="7" width="11.7109375" style="113" customWidth="1"/>
    <col min="8" max="9" width="7" style="8" customWidth="1"/>
    <col min="10" max="10" width="15.7109375" style="8" bestFit="1" customWidth="1"/>
    <col min="11" max="12" width="7" style="8" customWidth="1"/>
    <col min="13" max="13" width="16" style="8" bestFit="1" customWidth="1"/>
    <col min="14" max="15" width="8.42578125" style="8" customWidth="1"/>
    <col min="16" max="16" width="16" style="8" bestFit="1" customWidth="1"/>
    <col min="17" max="18" width="7.42578125" style="19" customWidth="1"/>
    <col min="19" max="19" width="13.5703125" bestFit="1" customWidth="1"/>
    <col min="20" max="20" width="10.7109375" style="18" customWidth="1"/>
    <col min="21" max="21" width="11.42578125" style="19"/>
    <col min="22" max="24" width="11.42578125" hidden="1" customWidth="1"/>
    <col min="25" max="25" width="8.28515625" hidden="1" customWidth="1"/>
    <col min="26" max="26" width="11.28515625" style="21" hidden="1" customWidth="1"/>
    <col min="27" max="27" width="11.28515625" style="21" customWidth="1"/>
    <col min="28" max="28" width="11" style="21" bestFit="1" customWidth="1"/>
    <col min="29" max="29" width="12.85546875" style="8" hidden="1" customWidth="1"/>
    <col min="30" max="30" width="14.28515625" hidden="1" customWidth="1"/>
  </cols>
  <sheetData>
    <row r="1" spans="1:30" ht="27" x14ac:dyDescent="0.5">
      <c r="A1" s="104" t="s">
        <v>301</v>
      </c>
    </row>
    <row r="2" spans="1:30" ht="15" customHeight="1" x14ac:dyDescent="0.5">
      <c r="A2" s="104"/>
      <c r="D2" s="110" t="s">
        <v>7</v>
      </c>
    </row>
    <row r="3" spans="1:30" ht="15" customHeight="1" x14ac:dyDescent="0.5">
      <c r="A3" s="104"/>
      <c r="D3" s="67" t="s">
        <v>59</v>
      </c>
    </row>
    <row r="4" spans="1:30" s="234" customFormat="1" x14ac:dyDescent="0.3">
      <c r="B4" s="234">
        <v>2</v>
      </c>
      <c r="C4" s="234">
        <v>3</v>
      </c>
      <c r="D4" s="234">
        <v>6</v>
      </c>
      <c r="E4" s="234">
        <v>8</v>
      </c>
      <c r="F4" s="235"/>
      <c r="G4" s="236"/>
      <c r="H4" s="234">
        <v>8</v>
      </c>
      <c r="I4" s="234">
        <v>9</v>
      </c>
      <c r="J4" s="234">
        <v>10</v>
      </c>
      <c r="K4" s="234">
        <v>11</v>
      </c>
      <c r="L4" s="234">
        <v>12</v>
      </c>
      <c r="M4" s="234">
        <v>13</v>
      </c>
      <c r="N4" s="234">
        <v>14</v>
      </c>
      <c r="O4" s="234">
        <v>15</v>
      </c>
      <c r="P4" s="234">
        <v>16</v>
      </c>
      <c r="Q4" s="237"/>
      <c r="R4" s="237"/>
      <c r="T4" s="238"/>
      <c r="U4" s="237"/>
      <c r="V4" s="234">
        <v>8</v>
      </c>
      <c r="W4" s="234">
        <v>9</v>
      </c>
      <c r="X4" s="234">
        <v>10</v>
      </c>
      <c r="Z4" s="237"/>
      <c r="AA4" s="237">
        <v>9</v>
      </c>
      <c r="AB4" s="237"/>
      <c r="AC4" s="239"/>
    </row>
    <row r="5" spans="1:30" ht="15" x14ac:dyDescent="0.25">
      <c r="B5" s="8"/>
      <c r="C5" s="8"/>
      <c r="E5" s="8"/>
      <c r="F5" s="108" t="s">
        <v>24</v>
      </c>
      <c r="G5" s="108"/>
      <c r="H5" s="259" t="s">
        <v>21</v>
      </c>
      <c r="I5" s="260"/>
      <c r="J5" s="260"/>
      <c r="K5" s="260"/>
      <c r="L5" s="260"/>
      <c r="M5" s="260"/>
      <c r="N5" s="260"/>
      <c r="O5" s="260"/>
      <c r="P5" s="260"/>
      <c r="Q5" s="260"/>
      <c r="R5" s="260"/>
      <c r="S5" s="260"/>
      <c r="T5" s="260"/>
      <c r="U5" s="261"/>
      <c r="V5" s="259" t="s">
        <v>15</v>
      </c>
      <c r="W5" s="260"/>
      <c r="X5" s="260"/>
      <c r="Y5" s="260"/>
      <c r="Z5" s="261"/>
      <c r="AA5" s="262" t="s">
        <v>48</v>
      </c>
      <c r="AB5" s="262"/>
      <c r="AC5" s="126" t="s">
        <v>40</v>
      </c>
      <c r="AD5" s="29" t="s">
        <v>41</v>
      </c>
    </row>
    <row r="6" spans="1:30" s="10" customFormat="1" ht="30" x14ac:dyDescent="0.25">
      <c r="A6" s="109" t="s">
        <v>57</v>
      </c>
      <c r="B6" s="110" t="s">
        <v>0</v>
      </c>
      <c r="C6" s="110" t="s">
        <v>5</v>
      </c>
      <c r="D6" s="110" t="s">
        <v>7</v>
      </c>
      <c r="E6" s="110" t="s">
        <v>1</v>
      </c>
      <c r="F6" s="17" t="s">
        <v>24</v>
      </c>
      <c r="G6" s="20" t="s">
        <v>23</v>
      </c>
      <c r="H6" s="17" t="s">
        <v>80</v>
      </c>
      <c r="I6" s="17" t="s">
        <v>79</v>
      </c>
      <c r="J6" s="17" t="s">
        <v>81</v>
      </c>
      <c r="K6" s="17" t="s">
        <v>82</v>
      </c>
      <c r="L6" s="17" t="s">
        <v>83</v>
      </c>
      <c r="M6" s="17" t="s">
        <v>84</v>
      </c>
      <c r="N6" s="17" t="s">
        <v>85</v>
      </c>
      <c r="O6" s="17" t="s">
        <v>86</v>
      </c>
      <c r="P6" s="17" t="s">
        <v>87</v>
      </c>
      <c r="Q6" s="22" t="s">
        <v>77</v>
      </c>
      <c r="R6" s="22" t="s">
        <v>78</v>
      </c>
      <c r="S6" s="17" t="s">
        <v>88</v>
      </c>
      <c r="T6" s="17" t="s">
        <v>16</v>
      </c>
      <c r="U6" s="20" t="s">
        <v>17</v>
      </c>
      <c r="V6" s="17" t="s">
        <v>12</v>
      </c>
      <c r="W6" s="17" t="s">
        <v>13</v>
      </c>
      <c r="X6" s="17" t="s">
        <v>33</v>
      </c>
      <c r="Y6" s="17" t="s">
        <v>22</v>
      </c>
      <c r="Z6" s="20" t="s">
        <v>20</v>
      </c>
      <c r="AA6" s="20" t="s">
        <v>49</v>
      </c>
      <c r="AB6" s="20" t="s">
        <v>50</v>
      </c>
      <c r="AC6" s="30" t="s">
        <v>89</v>
      </c>
      <c r="AD6" s="30" t="s">
        <v>51</v>
      </c>
    </row>
    <row r="7" spans="1:30" s="253" customFormat="1" ht="27.95" customHeight="1" x14ac:dyDescent="0.25">
      <c r="A7" s="117">
        <v>4</v>
      </c>
      <c r="B7" s="250" t="s">
        <v>278</v>
      </c>
      <c r="C7" s="250" t="s">
        <v>279</v>
      </c>
      <c r="D7" s="16" t="s">
        <v>310</v>
      </c>
      <c r="E7" s="250" t="s">
        <v>284</v>
      </c>
      <c r="F7" s="208">
        <f t="shared" ref="F7:F46" si="0">IF(AND(A7&lt;&gt;"",G7&gt;0),RANK(AD7,AD$7:AD$46,0),"")</f>
        <v>1</v>
      </c>
      <c r="G7" s="209">
        <f t="shared" ref="G7:G46" si="1">IF(A7&lt;&gt;"",U7+Z7+AB7,"")</f>
        <v>297</v>
      </c>
      <c r="H7" s="210">
        <f t="shared" ref="H7:P16" si="2">IFERROR(VLOOKUP($A7,Resultats_Trial,H$4,FALSE),"")</f>
        <v>31</v>
      </c>
      <c r="I7" s="210">
        <f t="shared" si="2"/>
        <v>0</v>
      </c>
      <c r="J7" s="211">
        <f t="shared" si="2"/>
        <v>7.5231481481481482E-4</v>
      </c>
      <c r="K7" s="210">
        <f t="shared" si="2"/>
        <v>31</v>
      </c>
      <c r="L7" s="210">
        <f t="shared" si="2"/>
        <v>0</v>
      </c>
      <c r="M7" s="211">
        <f t="shared" si="2"/>
        <v>7.291666666666667E-4</v>
      </c>
      <c r="N7" s="210">
        <f t="shared" si="2"/>
        <v>18</v>
      </c>
      <c r="O7" s="210">
        <f t="shared" si="2"/>
        <v>3</v>
      </c>
      <c r="P7" s="211">
        <f t="shared" si="2"/>
        <v>8.6805555555555551E-4</v>
      </c>
      <c r="Q7" s="212">
        <f t="shared" ref="Q7:Q46" si="3">IF($A7&lt;&gt;"",SUM(H7,K7,N7),"")</f>
        <v>80</v>
      </c>
      <c r="R7" s="212">
        <f t="shared" ref="R7:R46" si="4">IF($A7&lt;&gt;"",SUM(I7,L7,O7),"")</f>
        <v>3</v>
      </c>
      <c r="S7" s="240">
        <f t="shared" ref="S7:S46" si="5">IF($A7&lt;&gt;"",SUM(J7,M7,P7),"")</f>
        <v>2.3495370370370371E-3</v>
      </c>
      <c r="T7" s="213">
        <f t="shared" ref="T7:T46" si="6">IF($A7&lt;&gt;"",RANK(AC7,AC$7:AC$46,0),"")</f>
        <v>1</v>
      </c>
      <c r="U7" s="212">
        <f t="shared" ref="U7:U46" si="7">IF(AND($B7&lt;&gt;"",T7&lt;&gt;""),VLOOKUP(T7,Points_Classement,2,FALSE),0)</f>
        <v>150</v>
      </c>
      <c r="V7" s="214" t="str">
        <f t="shared" ref="V7:X26" si="8">IF($A7&lt;&gt;"",IFERROR(VLOOKUP($A7,Resultats_DH,V$4,FALSE),"-"),"")</f>
        <v>-</v>
      </c>
      <c r="W7" s="214" t="str">
        <f t="shared" si="8"/>
        <v>-</v>
      </c>
      <c r="X7" s="214" t="str">
        <f t="shared" si="8"/>
        <v>-</v>
      </c>
      <c r="Y7" s="208" t="str">
        <f t="shared" ref="Y7:Y46" si="9">IF(AND($A7&lt;&gt;"",X7&lt;&gt;"-"),RANK(X7,X$7:X$46,1),"")</f>
        <v/>
      </c>
      <c r="Z7" s="212">
        <f t="shared" ref="Z7:Z46" si="10">IF(AND($A7&lt;&gt;"",Y7&lt;&gt;""),VLOOKUP(Y7,Points_Classement,2,FALSE),0)</f>
        <v>0</v>
      </c>
      <c r="AA7" s="212">
        <f t="shared" ref="AA7:AA46" si="11">IF($A7&lt;&gt;"",IFERROR(VLOOKUP($A7,Resultats_XC,V$4,FALSE),"-"),"")</f>
        <v>2</v>
      </c>
      <c r="AB7" s="212">
        <f t="shared" ref="AB7:AB46" si="12">IF(AND($A7&lt;&gt;"",AA7&lt;&gt;""),IFERROR(VLOOKUP(AA7,Points_Classement,2,FALSE),0),0)</f>
        <v>147</v>
      </c>
      <c r="AC7" s="251">
        <f t="shared" ref="AC7:AC46" si="13">IF(A7&lt;&gt;"",+Q7*1000000- R7*1000-(HOUR(S7)*3600+MINUTE(S7)*60+SECOND(S7)),"")</f>
        <v>79996797</v>
      </c>
      <c r="AD7" s="252">
        <f t="shared" ref="AD7:AD46" si="14">IF($A7&lt;&gt;"",U7+Z7+AB7+(1-IF(Epreuve_prépondérante="DH",IFERROR(Y7/100,1),IF(Epreuve_prépondérante="Trial",IFERROR(T7/100,1),IFERROR(AA7/100,1)))),"")</f>
        <v>297</v>
      </c>
    </row>
    <row r="8" spans="1:30" s="253" customFormat="1" ht="27.95" customHeight="1" x14ac:dyDescent="0.25">
      <c r="A8" s="117">
        <v>1</v>
      </c>
      <c r="B8" s="250" t="s">
        <v>269</v>
      </c>
      <c r="C8" s="250" t="s">
        <v>270</v>
      </c>
      <c r="D8" s="16" t="s">
        <v>310</v>
      </c>
      <c r="E8" s="250" t="s">
        <v>284</v>
      </c>
      <c r="F8" s="208">
        <f t="shared" si="0"/>
        <v>2</v>
      </c>
      <c r="G8" s="209">
        <f t="shared" si="1"/>
        <v>294</v>
      </c>
      <c r="H8" s="210">
        <f t="shared" si="2"/>
        <v>26</v>
      </c>
      <c r="I8" s="210">
        <f t="shared" si="2"/>
        <v>2</v>
      </c>
      <c r="J8" s="211">
        <f t="shared" si="2"/>
        <v>6.4814814814814813E-4</v>
      </c>
      <c r="K8" s="210">
        <f t="shared" si="2"/>
        <v>31</v>
      </c>
      <c r="L8" s="210">
        <f t="shared" si="2"/>
        <v>0</v>
      </c>
      <c r="M8" s="211">
        <f t="shared" si="2"/>
        <v>5.6712962962962967E-4</v>
      </c>
      <c r="N8" s="210">
        <f t="shared" si="2"/>
        <v>6</v>
      </c>
      <c r="O8" s="210">
        <f t="shared" si="2"/>
        <v>5</v>
      </c>
      <c r="P8" s="211">
        <f t="shared" si="2"/>
        <v>4.7453703703703704E-4</v>
      </c>
      <c r="Q8" s="212">
        <f t="shared" si="3"/>
        <v>63</v>
      </c>
      <c r="R8" s="212">
        <f t="shared" si="4"/>
        <v>7</v>
      </c>
      <c r="S8" s="240">
        <f t="shared" si="5"/>
        <v>1.6898148148148148E-3</v>
      </c>
      <c r="T8" s="213">
        <f t="shared" si="6"/>
        <v>3</v>
      </c>
      <c r="U8" s="212">
        <f t="shared" si="7"/>
        <v>144</v>
      </c>
      <c r="V8" s="214" t="str">
        <f t="shared" si="8"/>
        <v>-</v>
      </c>
      <c r="W8" s="214" t="str">
        <f t="shared" si="8"/>
        <v>-</v>
      </c>
      <c r="X8" s="214" t="str">
        <f t="shared" si="8"/>
        <v>-</v>
      </c>
      <c r="Y8" s="208" t="str">
        <f t="shared" si="9"/>
        <v/>
      </c>
      <c r="Z8" s="212">
        <f t="shared" si="10"/>
        <v>0</v>
      </c>
      <c r="AA8" s="212">
        <f t="shared" si="11"/>
        <v>1</v>
      </c>
      <c r="AB8" s="212">
        <f t="shared" si="12"/>
        <v>150</v>
      </c>
      <c r="AC8" s="251">
        <f t="shared" si="13"/>
        <v>62992854</v>
      </c>
      <c r="AD8" s="252">
        <f t="shared" si="14"/>
        <v>294</v>
      </c>
    </row>
    <row r="9" spans="1:30" s="253" customFormat="1" ht="27.95" customHeight="1" x14ac:dyDescent="0.25">
      <c r="A9" s="117">
        <v>12</v>
      </c>
      <c r="B9" s="250" t="s">
        <v>276</v>
      </c>
      <c r="C9" s="250" t="s">
        <v>277</v>
      </c>
      <c r="D9" s="16" t="s">
        <v>310</v>
      </c>
      <c r="E9" s="250" t="s">
        <v>284</v>
      </c>
      <c r="F9" s="208">
        <f t="shared" si="0"/>
        <v>3</v>
      </c>
      <c r="G9" s="209">
        <f t="shared" si="1"/>
        <v>291</v>
      </c>
      <c r="H9" s="210">
        <f t="shared" si="2"/>
        <v>31</v>
      </c>
      <c r="I9" s="210">
        <f t="shared" si="2"/>
        <v>1</v>
      </c>
      <c r="J9" s="211">
        <f t="shared" si="2"/>
        <v>6.018518518518519E-4</v>
      </c>
      <c r="K9" s="210">
        <f t="shared" si="2"/>
        <v>31</v>
      </c>
      <c r="L9" s="210">
        <f t="shared" si="2"/>
        <v>0</v>
      </c>
      <c r="M9" s="211">
        <f t="shared" si="2"/>
        <v>6.018518518518519E-4</v>
      </c>
      <c r="N9" s="210">
        <f t="shared" si="2"/>
        <v>3</v>
      </c>
      <c r="O9" s="210">
        <f t="shared" si="2"/>
        <v>5</v>
      </c>
      <c r="P9" s="211">
        <f t="shared" si="2"/>
        <v>3.4722222222222224E-4</v>
      </c>
      <c r="Q9" s="212">
        <f t="shared" si="3"/>
        <v>65</v>
      </c>
      <c r="R9" s="212">
        <f t="shared" si="4"/>
        <v>6</v>
      </c>
      <c r="S9" s="240">
        <f t="shared" si="5"/>
        <v>1.5509259259259261E-3</v>
      </c>
      <c r="T9" s="213">
        <f t="shared" si="6"/>
        <v>2</v>
      </c>
      <c r="U9" s="212">
        <f t="shared" si="7"/>
        <v>147</v>
      </c>
      <c r="V9" s="214" t="str">
        <f t="shared" si="8"/>
        <v>-</v>
      </c>
      <c r="W9" s="214" t="str">
        <f t="shared" si="8"/>
        <v>-</v>
      </c>
      <c r="X9" s="214" t="str">
        <f t="shared" si="8"/>
        <v>-</v>
      </c>
      <c r="Y9" s="208" t="str">
        <f t="shared" si="9"/>
        <v/>
      </c>
      <c r="Z9" s="212">
        <f t="shared" si="10"/>
        <v>0</v>
      </c>
      <c r="AA9" s="212">
        <f t="shared" si="11"/>
        <v>3</v>
      </c>
      <c r="AB9" s="212">
        <f t="shared" si="12"/>
        <v>144</v>
      </c>
      <c r="AC9" s="251">
        <f t="shared" si="13"/>
        <v>64993866</v>
      </c>
      <c r="AD9" s="252">
        <f t="shared" si="14"/>
        <v>291</v>
      </c>
    </row>
    <row r="10" spans="1:30" s="253" customFormat="1" ht="27.95" customHeight="1" x14ac:dyDescent="0.25">
      <c r="A10" s="117">
        <v>7</v>
      </c>
      <c r="B10" s="250" t="s">
        <v>265</v>
      </c>
      <c r="C10" s="250" t="s">
        <v>266</v>
      </c>
      <c r="D10" s="16" t="s">
        <v>310</v>
      </c>
      <c r="E10" s="250" t="s">
        <v>282</v>
      </c>
      <c r="F10" s="208">
        <f t="shared" si="0"/>
        <v>4</v>
      </c>
      <c r="G10" s="209">
        <f t="shared" si="1"/>
        <v>279</v>
      </c>
      <c r="H10" s="210">
        <f t="shared" si="2"/>
        <v>31</v>
      </c>
      <c r="I10" s="210">
        <f t="shared" si="2"/>
        <v>1</v>
      </c>
      <c r="J10" s="211">
        <f t="shared" si="2"/>
        <v>7.5231481481481482E-4</v>
      </c>
      <c r="K10" s="210">
        <f t="shared" si="2"/>
        <v>26</v>
      </c>
      <c r="L10" s="210">
        <f t="shared" si="2"/>
        <v>1</v>
      </c>
      <c r="M10" s="211">
        <f t="shared" si="2"/>
        <v>7.9861111111111116E-4</v>
      </c>
      <c r="N10" s="210">
        <f t="shared" si="2"/>
        <v>6</v>
      </c>
      <c r="O10" s="210">
        <f t="shared" si="2"/>
        <v>5</v>
      </c>
      <c r="P10" s="211">
        <f t="shared" si="2"/>
        <v>4.6296296296296298E-4</v>
      </c>
      <c r="Q10" s="212">
        <f t="shared" si="3"/>
        <v>63</v>
      </c>
      <c r="R10" s="212">
        <f t="shared" si="4"/>
        <v>7</v>
      </c>
      <c r="S10" s="240">
        <f t="shared" si="5"/>
        <v>2.0138888888888888E-3</v>
      </c>
      <c r="T10" s="213">
        <f t="shared" si="6"/>
        <v>4</v>
      </c>
      <c r="U10" s="212">
        <f t="shared" si="7"/>
        <v>141</v>
      </c>
      <c r="V10" s="214" t="str">
        <f t="shared" si="8"/>
        <v>-</v>
      </c>
      <c r="W10" s="214" t="str">
        <f t="shared" si="8"/>
        <v>-</v>
      </c>
      <c r="X10" s="214" t="str">
        <f t="shared" si="8"/>
        <v>-</v>
      </c>
      <c r="Y10" s="208" t="str">
        <f t="shared" si="9"/>
        <v/>
      </c>
      <c r="Z10" s="212">
        <f t="shared" si="10"/>
        <v>0</v>
      </c>
      <c r="AA10" s="212">
        <f t="shared" si="11"/>
        <v>5</v>
      </c>
      <c r="AB10" s="212">
        <f t="shared" si="12"/>
        <v>138</v>
      </c>
      <c r="AC10" s="251">
        <f t="shared" si="13"/>
        <v>62992826</v>
      </c>
      <c r="AD10" s="252">
        <f t="shared" si="14"/>
        <v>279</v>
      </c>
    </row>
    <row r="11" spans="1:30" s="253" customFormat="1" ht="27.95" customHeight="1" x14ac:dyDescent="0.25">
      <c r="A11" s="117">
        <v>6</v>
      </c>
      <c r="B11" s="241" t="s">
        <v>268</v>
      </c>
      <c r="C11" s="241" t="s">
        <v>181</v>
      </c>
      <c r="D11" s="16" t="s">
        <v>310</v>
      </c>
      <c r="E11" s="241" t="s">
        <v>284</v>
      </c>
      <c r="F11" s="208">
        <f t="shared" si="0"/>
        <v>5</v>
      </c>
      <c r="G11" s="209">
        <f t="shared" si="1"/>
        <v>273</v>
      </c>
      <c r="H11" s="210">
        <f t="shared" si="2"/>
        <v>26</v>
      </c>
      <c r="I11" s="210">
        <f t="shared" si="2"/>
        <v>3</v>
      </c>
      <c r="J11" s="211">
        <f t="shared" si="2"/>
        <v>6.018518518518519E-4</v>
      </c>
      <c r="K11" s="210">
        <f t="shared" si="2"/>
        <v>31</v>
      </c>
      <c r="L11" s="210">
        <f t="shared" si="2"/>
        <v>0</v>
      </c>
      <c r="M11" s="211">
        <f t="shared" si="2"/>
        <v>4.7453703703703704E-4</v>
      </c>
      <c r="N11" s="210">
        <f t="shared" si="2"/>
        <v>0</v>
      </c>
      <c r="O11" s="210">
        <f t="shared" si="2"/>
        <v>4</v>
      </c>
      <c r="P11" s="211">
        <f t="shared" si="2"/>
        <v>1.5046296296296296E-3</v>
      </c>
      <c r="Q11" s="212">
        <f t="shared" si="3"/>
        <v>57</v>
      </c>
      <c r="R11" s="212">
        <f t="shared" si="4"/>
        <v>7</v>
      </c>
      <c r="S11" s="240">
        <f t="shared" si="5"/>
        <v>2.5810185185185185E-3</v>
      </c>
      <c r="T11" s="213">
        <f t="shared" si="6"/>
        <v>5</v>
      </c>
      <c r="U11" s="212">
        <f t="shared" si="7"/>
        <v>138</v>
      </c>
      <c r="V11" s="214" t="str">
        <f t="shared" si="8"/>
        <v>-</v>
      </c>
      <c r="W11" s="214" t="str">
        <f t="shared" si="8"/>
        <v>-</v>
      </c>
      <c r="X11" s="214" t="str">
        <f t="shared" si="8"/>
        <v>-</v>
      </c>
      <c r="Y11" s="208" t="str">
        <f t="shared" si="9"/>
        <v/>
      </c>
      <c r="Z11" s="212">
        <f t="shared" si="10"/>
        <v>0</v>
      </c>
      <c r="AA11" s="212">
        <f t="shared" si="11"/>
        <v>6</v>
      </c>
      <c r="AB11" s="212">
        <f t="shared" si="12"/>
        <v>135</v>
      </c>
      <c r="AC11" s="251">
        <f t="shared" si="13"/>
        <v>56992777</v>
      </c>
      <c r="AD11" s="252">
        <f t="shared" si="14"/>
        <v>273</v>
      </c>
    </row>
    <row r="12" spans="1:30" s="253" customFormat="1" ht="27.95" customHeight="1" x14ac:dyDescent="0.25">
      <c r="A12" s="117">
        <v>5</v>
      </c>
      <c r="B12" s="241" t="s">
        <v>267</v>
      </c>
      <c r="C12" s="241" t="s">
        <v>151</v>
      </c>
      <c r="D12" s="16" t="s">
        <v>310</v>
      </c>
      <c r="E12" s="241" t="s">
        <v>284</v>
      </c>
      <c r="F12" s="208">
        <f t="shared" si="0"/>
        <v>6</v>
      </c>
      <c r="G12" s="209">
        <f t="shared" si="1"/>
        <v>270</v>
      </c>
      <c r="H12" s="210">
        <f t="shared" si="2"/>
        <v>5</v>
      </c>
      <c r="I12" s="210">
        <f t="shared" si="2"/>
        <v>5</v>
      </c>
      <c r="J12" s="211">
        <f t="shared" si="2"/>
        <v>4.2824074074074075E-4</v>
      </c>
      <c r="K12" s="210">
        <f t="shared" si="2"/>
        <v>13</v>
      </c>
      <c r="L12" s="210">
        <f t="shared" si="2"/>
        <v>5</v>
      </c>
      <c r="M12" s="211">
        <f t="shared" si="2"/>
        <v>8.1018518518518516E-4</v>
      </c>
      <c r="N12" s="210">
        <f t="shared" si="2"/>
        <v>0</v>
      </c>
      <c r="O12" s="210">
        <f t="shared" si="2"/>
        <v>5</v>
      </c>
      <c r="P12" s="211">
        <f t="shared" si="2"/>
        <v>3.1250000000000001E-4</v>
      </c>
      <c r="Q12" s="212">
        <f t="shared" si="3"/>
        <v>18</v>
      </c>
      <c r="R12" s="212">
        <f t="shared" si="4"/>
        <v>15</v>
      </c>
      <c r="S12" s="240">
        <f t="shared" si="5"/>
        <v>1.5509259259259259E-3</v>
      </c>
      <c r="T12" s="213">
        <f t="shared" si="6"/>
        <v>8</v>
      </c>
      <c r="U12" s="212">
        <f t="shared" si="7"/>
        <v>129</v>
      </c>
      <c r="V12" s="214" t="str">
        <f t="shared" si="8"/>
        <v>-</v>
      </c>
      <c r="W12" s="214" t="str">
        <f t="shared" si="8"/>
        <v>-</v>
      </c>
      <c r="X12" s="214" t="str">
        <f t="shared" si="8"/>
        <v>-</v>
      </c>
      <c r="Y12" s="208" t="str">
        <f t="shared" si="9"/>
        <v/>
      </c>
      <c r="Z12" s="212">
        <f t="shared" si="10"/>
        <v>0</v>
      </c>
      <c r="AA12" s="212">
        <f t="shared" si="11"/>
        <v>4</v>
      </c>
      <c r="AB12" s="212">
        <f t="shared" si="12"/>
        <v>141</v>
      </c>
      <c r="AC12" s="251">
        <f t="shared" si="13"/>
        <v>17984866</v>
      </c>
      <c r="AD12" s="252">
        <f t="shared" si="14"/>
        <v>270</v>
      </c>
    </row>
    <row r="13" spans="1:30" s="253" customFormat="1" ht="27.95" customHeight="1" x14ac:dyDescent="0.25">
      <c r="A13" s="117">
        <v>2</v>
      </c>
      <c r="B13" s="250" t="s">
        <v>271</v>
      </c>
      <c r="C13" s="250" t="s">
        <v>253</v>
      </c>
      <c r="D13" s="16" t="s">
        <v>310</v>
      </c>
      <c r="E13" s="250" t="s">
        <v>284</v>
      </c>
      <c r="F13" s="208">
        <f t="shared" si="0"/>
        <v>7</v>
      </c>
      <c r="G13" s="209">
        <f t="shared" si="1"/>
        <v>264</v>
      </c>
      <c r="H13" s="210">
        <f t="shared" si="2"/>
        <v>5</v>
      </c>
      <c r="I13" s="210">
        <f t="shared" si="2"/>
        <v>5</v>
      </c>
      <c r="J13" s="211">
        <f t="shared" si="2"/>
        <v>6.2500000000000001E-4</v>
      </c>
      <c r="K13" s="210">
        <f t="shared" si="2"/>
        <v>26</v>
      </c>
      <c r="L13" s="210">
        <f t="shared" si="2"/>
        <v>2</v>
      </c>
      <c r="M13" s="211">
        <f t="shared" si="2"/>
        <v>9.0277777777777774E-4</v>
      </c>
      <c r="N13" s="210">
        <f t="shared" si="2"/>
        <v>0</v>
      </c>
      <c r="O13" s="210">
        <f t="shared" si="2"/>
        <v>5</v>
      </c>
      <c r="P13" s="211">
        <f t="shared" si="2"/>
        <v>6.3657407407407413E-4</v>
      </c>
      <c r="Q13" s="212">
        <f t="shared" si="3"/>
        <v>31</v>
      </c>
      <c r="R13" s="212">
        <f t="shared" si="4"/>
        <v>12</v>
      </c>
      <c r="S13" s="240">
        <f t="shared" si="5"/>
        <v>2.1643518518518518E-3</v>
      </c>
      <c r="T13" s="213">
        <f t="shared" si="6"/>
        <v>7</v>
      </c>
      <c r="U13" s="212">
        <f t="shared" si="7"/>
        <v>132</v>
      </c>
      <c r="V13" s="214" t="str">
        <f t="shared" si="8"/>
        <v>-</v>
      </c>
      <c r="W13" s="214" t="str">
        <f t="shared" si="8"/>
        <v>-</v>
      </c>
      <c r="X13" s="214" t="str">
        <f t="shared" si="8"/>
        <v>-</v>
      </c>
      <c r="Y13" s="208" t="str">
        <f t="shared" si="9"/>
        <v/>
      </c>
      <c r="Z13" s="212">
        <f t="shared" si="10"/>
        <v>0</v>
      </c>
      <c r="AA13" s="212">
        <f t="shared" si="11"/>
        <v>7</v>
      </c>
      <c r="AB13" s="212">
        <f t="shared" si="12"/>
        <v>132</v>
      </c>
      <c r="AC13" s="251">
        <f t="shared" si="13"/>
        <v>30987813</v>
      </c>
      <c r="AD13" s="252">
        <f t="shared" si="14"/>
        <v>264</v>
      </c>
    </row>
    <row r="14" spans="1:30" s="253" customFormat="1" ht="27.95" customHeight="1" x14ac:dyDescent="0.25">
      <c r="A14" s="117">
        <v>14</v>
      </c>
      <c r="B14" s="241" t="s">
        <v>116</v>
      </c>
      <c r="C14" s="241" t="s">
        <v>264</v>
      </c>
      <c r="D14" s="16" t="s">
        <v>310</v>
      </c>
      <c r="E14" s="241" t="s">
        <v>281</v>
      </c>
      <c r="F14" s="208">
        <f t="shared" si="0"/>
        <v>8</v>
      </c>
      <c r="G14" s="209">
        <f t="shared" si="1"/>
        <v>261</v>
      </c>
      <c r="H14" s="210">
        <f t="shared" si="2"/>
        <v>18</v>
      </c>
      <c r="I14" s="210">
        <f t="shared" si="2"/>
        <v>1</v>
      </c>
      <c r="J14" s="211">
        <f t="shared" si="2"/>
        <v>4.861111111111111E-4</v>
      </c>
      <c r="K14" s="210">
        <f t="shared" si="2"/>
        <v>18</v>
      </c>
      <c r="L14" s="210">
        <f t="shared" si="2"/>
        <v>1</v>
      </c>
      <c r="M14" s="211">
        <f t="shared" si="2"/>
        <v>6.4814814814814813E-4</v>
      </c>
      <c r="N14" s="210">
        <f t="shared" si="2"/>
        <v>3</v>
      </c>
      <c r="O14" s="210">
        <f t="shared" si="2"/>
        <v>5</v>
      </c>
      <c r="P14" s="211">
        <f t="shared" si="2"/>
        <v>4.1666666666666669E-4</v>
      </c>
      <c r="Q14" s="212">
        <f t="shared" si="3"/>
        <v>39</v>
      </c>
      <c r="R14" s="212">
        <f t="shared" si="4"/>
        <v>7</v>
      </c>
      <c r="S14" s="240">
        <f t="shared" si="5"/>
        <v>1.5509259259259261E-3</v>
      </c>
      <c r="T14" s="213">
        <f t="shared" si="6"/>
        <v>6</v>
      </c>
      <c r="U14" s="212">
        <f t="shared" si="7"/>
        <v>135</v>
      </c>
      <c r="V14" s="214" t="str">
        <f t="shared" si="8"/>
        <v>-</v>
      </c>
      <c r="W14" s="214" t="str">
        <f t="shared" si="8"/>
        <v>-</v>
      </c>
      <c r="X14" s="214" t="str">
        <f t="shared" si="8"/>
        <v>-</v>
      </c>
      <c r="Y14" s="208" t="str">
        <f t="shared" si="9"/>
        <v/>
      </c>
      <c r="Z14" s="212">
        <f t="shared" si="10"/>
        <v>0</v>
      </c>
      <c r="AA14" s="212">
        <f t="shared" si="11"/>
        <v>9</v>
      </c>
      <c r="AB14" s="212">
        <f t="shared" si="12"/>
        <v>126</v>
      </c>
      <c r="AC14" s="251">
        <f t="shared" si="13"/>
        <v>38992866</v>
      </c>
      <c r="AD14" s="252">
        <f t="shared" si="14"/>
        <v>261</v>
      </c>
    </row>
    <row r="15" spans="1:30" s="253" customFormat="1" ht="27.95" customHeight="1" x14ac:dyDescent="0.25">
      <c r="A15" s="117">
        <v>3</v>
      </c>
      <c r="B15" s="241" t="s">
        <v>272</v>
      </c>
      <c r="C15" s="241" t="s">
        <v>273</v>
      </c>
      <c r="D15" s="16" t="s">
        <v>310</v>
      </c>
      <c r="E15" s="241" t="s">
        <v>284</v>
      </c>
      <c r="F15" s="208">
        <f t="shared" si="0"/>
        <v>9</v>
      </c>
      <c r="G15" s="209">
        <f t="shared" si="1"/>
        <v>255</v>
      </c>
      <c r="H15" s="210">
        <f t="shared" si="2"/>
        <v>0</v>
      </c>
      <c r="I15" s="210">
        <f t="shared" si="2"/>
        <v>5</v>
      </c>
      <c r="J15" s="211">
        <f t="shared" si="2"/>
        <v>6.9444444444444447E-4</v>
      </c>
      <c r="K15" s="210">
        <f t="shared" si="2"/>
        <v>0</v>
      </c>
      <c r="L15" s="210">
        <f t="shared" si="2"/>
        <v>5</v>
      </c>
      <c r="M15" s="211">
        <f t="shared" si="2"/>
        <v>6.4814814814814813E-4</v>
      </c>
      <c r="N15" s="210">
        <f t="shared" si="2"/>
        <v>0</v>
      </c>
      <c r="O15" s="210">
        <f t="shared" si="2"/>
        <v>5</v>
      </c>
      <c r="P15" s="211">
        <f t="shared" si="2"/>
        <v>3.1250000000000001E-4</v>
      </c>
      <c r="Q15" s="212">
        <f t="shared" si="3"/>
        <v>0</v>
      </c>
      <c r="R15" s="212">
        <f t="shared" si="4"/>
        <v>15</v>
      </c>
      <c r="S15" s="240">
        <f t="shared" si="5"/>
        <v>1.6550925925925928E-3</v>
      </c>
      <c r="T15" s="213">
        <f t="shared" si="6"/>
        <v>9</v>
      </c>
      <c r="U15" s="212">
        <f t="shared" si="7"/>
        <v>126</v>
      </c>
      <c r="V15" s="214" t="str">
        <f t="shared" si="8"/>
        <v>-</v>
      </c>
      <c r="W15" s="214" t="str">
        <f t="shared" si="8"/>
        <v>-</v>
      </c>
      <c r="X15" s="214" t="str">
        <f t="shared" si="8"/>
        <v>-</v>
      </c>
      <c r="Y15" s="208" t="str">
        <f t="shared" si="9"/>
        <v/>
      </c>
      <c r="Z15" s="212">
        <f t="shared" si="10"/>
        <v>0</v>
      </c>
      <c r="AA15" s="212">
        <f t="shared" si="11"/>
        <v>8</v>
      </c>
      <c r="AB15" s="212">
        <f t="shared" si="12"/>
        <v>129</v>
      </c>
      <c r="AC15" s="251">
        <f t="shared" si="13"/>
        <v>-15143</v>
      </c>
      <c r="AD15" s="252">
        <f t="shared" si="14"/>
        <v>255</v>
      </c>
    </row>
    <row r="16" spans="1:30" s="226" customFormat="1" x14ac:dyDescent="0.25">
      <c r="A16" s="146"/>
      <c r="B16" s="16"/>
      <c r="C16" s="16"/>
      <c r="D16" s="16"/>
      <c r="E16" s="151"/>
      <c r="F16" s="242" t="str">
        <f t="shared" si="0"/>
        <v/>
      </c>
      <c r="G16" s="243" t="str">
        <f t="shared" si="1"/>
        <v/>
      </c>
      <c r="H16" s="244" t="str">
        <f t="shared" si="2"/>
        <v/>
      </c>
      <c r="I16" s="244" t="str">
        <f t="shared" si="2"/>
        <v/>
      </c>
      <c r="J16" s="245" t="str">
        <f t="shared" si="2"/>
        <v/>
      </c>
      <c r="K16" s="244" t="str">
        <f t="shared" si="2"/>
        <v/>
      </c>
      <c r="L16" s="244" t="str">
        <f t="shared" si="2"/>
        <v/>
      </c>
      <c r="M16" s="245" t="str">
        <f t="shared" si="2"/>
        <v/>
      </c>
      <c r="N16" s="244" t="str">
        <f t="shared" si="2"/>
        <v/>
      </c>
      <c r="O16" s="244" t="str">
        <f t="shared" si="2"/>
        <v/>
      </c>
      <c r="P16" s="245" t="str">
        <f t="shared" si="2"/>
        <v/>
      </c>
      <c r="Q16" s="246" t="str">
        <f t="shared" si="3"/>
        <v/>
      </c>
      <c r="R16" s="246" t="str">
        <f t="shared" si="4"/>
        <v/>
      </c>
      <c r="S16" s="232" t="str">
        <f t="shared" si="5"/>
        <v/>
      </c>
      <c r="T16" s="247" t="str">
        <f t="shared" si="6"/>
        <v/>
      </c>
      <c r="U16" s="246">
        <f t="shared" si="7"/>
        <v>0</v>
      </c>
      <c r="V16" s="222" t="str">
        <f t="shared" si="8"/>
        <v/>
      </c>
      <c r="W16" s="222" t="str">
        <f t="shared" si="8"/>
        <v/>
      </c>
      <c r="X16" s="222" t="str">
        <f t="shared" si="8"/>
        <v/>
      </c>
      <c r="Y16" s="223" t="str">
        <f t="shared" si="9"/>
        <v/>
      </c>
      <c r="Z16" s="246">
        <f t="shared" si="10"/>
        <v>0</v>
      </c>
      <c r="AA16" s="246" t="str">
        <f t="shared" si="11"/>
        <v/>
      </c>
      <c r="AB16" s="246">
        <f t="shared" si="12"/>
        <v>0</v>
      </c>
      <c r="AC16" s="224" t="str">
        <f t="shared" si="13"/>
        <v/>
      </c>
      <c r="AD16" s="225" t="str">
        <f t="shared" si="14"/>
        <v/>
      </c>
    </row>
    <row r="17" spans="1:30" s="226" customFormat="1" x14ac:dyDescent="0.25">
      <c r="A17" s="16"/>
      <c r="B17" s="16"/>
      <c r="C17" s="16"/>
      <c r="D17" s="116"/>
      <c r="E17" s="151"/>
      <c r="F17" s="242" t="str">
        <f t="shared" si="0"/>
        <v/>
      </c>
      <c r="G17" s="243" t="str">
        <f t="shared" si="1"/>
        <v/>
      </c>
      <c r="H17" s="244" t="str">
        <f t="shared" ref="H17:P26" si="15">IFERROR(VLOOKUP($A17,Resultats_Trial,H$4,FALSE),"")</f>
        <v/>
      </c>
      <c r="I17" s="244" t="str">
        <f t="shared" si="15"/>
        <v/>
      </c>
      <c r="J17" s="245" t="str">
        <f t="shared" si="15"/>
        <v/>
      </c>
      <c r="K17" s="244" t="str">
        <f t="shared" si="15"/>
        <v/>
      </c>
      <c r="L17" s="244" t="str">
        <f t="shared" si="15"/>
        <v/>
      </c>
      <c r="M17" s="245" t="str">
        <f t="shared" si="15"/>
        <v/>
      </c>
      <c r="N17" s="244" t="str">
        <f t="shared" si="15"/>
        <v/>
      </c>
      <c r="O17" s="244" t="str">
        <f t="shared" si="15"/>
        <v/>
      </c>
      <c r="P17" s="245" t="str">
        <f t="shared" si="15"/>
        <v/>
      </c>
      <c r="Q17" s="246" t="str">
        <f t="shared" si="3"/>
        <v/>
      </c>
      <c r="R17" s="246" t="str">
        <f t="shared" si="4"/>
        <v/>
      </c>
      <c r="S17" s="232" t="str">
        <f t="shared" si="5"/>
        <v/>
      </c>
      <c r="T17" s="247" t="str">
        <f t="shared" si="6"/>
        <v/>
      </c>
      <c r="U17" s="246">
        <f t="shared" si="7"/>
        <v>0</v>
      </c>
      <c r="V17" s="222" t="str">
        <f t="shared" si="8"/>
        <v/>
      </c>
      <c r="W17" s="222" t="str">
        <f t="shared" si="8"/>
        <v/>
      </c>
      <c r="X17" s="222" t="str">
        <f t="shared" si="8"/>
        <v/>
      </c>
      <c r="Y17" s="223" t="str">
        <f t="shared" si="9"/>
        <v/>
      </c>
      <c r="Z17" s="246">
        <f t="shared" si="10"/>
        <v>0</v>
      </c>
      <c r="AA17" s="246" t="str">
        <f t="shared" si="11"/>
        <v/>
      </c>
      <c r="AB17" s="246">
        <f t="shared" si="12"/>
        <v>0</v>
      </c>
      <c r="AC17" s="224" t="str">
        <f t="shared" si="13"/>
        <v/>
      </c>
      <c r="AD17" s="225" t="str">
        <f t="shared" si="14"/>
        <v/>
      </c>
    </row>
    <row r="18" spans="1:30" s="226" customFormat="1" x14ac:dyDescent="0.25">
      <c r="A18" s="16"/>
      <c r="B18" s="16"/>
      <c r="C18" s="16"/>
      <c r="D18" s="116"/>
      <c r="E18" s="151"/>
      <c r="F18" s="242" t="str">
        <f t="shared" si="0"/>
        <v/>
      </c>
      <c r="G18" s="243" t="str">
        <f t="shared" si="1"/>
        <v/>
      </c>
      <c r="H18" s="244" t="str">
        <f t="shared" si="15"/>
        <v/>
      </c>
      <c r="I18" s="244" t="str">
        <f t="shared" si="15"/>
        <v/>
      </c>
      <c r="J18" s="245" t="str">
        <f t="shared" si="15"/>
        <v/>
      </c>
      <c r="K18" s="244" t="str">
        <f t="shared" si="15"/>
        <v/>
      </c>
      <c r="L18" s="244" t="str">
        <f t="shared" si="15"/>
        <v/>
      </c>
      <c r="M18" s="245" t="str">
        <f t="shared" si="15"/>
        <v/>
      </c>
      <c r="N18" s="244" t="str">
        <f t="shared" si="15"/>
        <v/>
      </c>
      <c r="O18" s="244" t="str">
        <f t="shared" si="15"/>
        <v/>
      </c>
      <c r="P18" s="245" t="str">
        <f t="shared" si="15"/>
        <v/>
      </c>
      <c r="Q18" s="246" t="str">
        <f t="shared" si="3"/>
        <v/>
      </c>
      <c r="R18" s="246" t="str">
        <f t="shared" si="4"/>
        <v/>
      </c>
      <c r="S18" s="232" t="str">
        <f t="shared" si="5"/>
        <v/>
      </c>
      <c r="T18" s="247" t="str">
        <f t="shared" si="6"/>
        <v/>
      </c>
      <c r="U18" s="246">
        <f t="shared" si="7"/>
        <v>0</v>
      </c>
      <c r="V18" s="222" t="str">
        <f t="shared" si="8"/>
        <v/>
      </c>
      <c r="W18" s="222" t="str">
        <f t="shared" si="8"/>
        <v/>
      </c>
      <c r="X18" s="222" t="str">
        <f t="shared" si="8"/>
        <v/>
      </c>
      <c r="Y18" s="223" t="str">
        <f t="shared" si="9"/>
        <v/>
      </c>
      <c r="Z18" s="246">
        <f t="shared" si="10"/>
        <v>0</v>
      </c>
      <c r="AA18" s="246" t="str">
        <f t="shared" si="11"/>
        <v/>
      </c>
      <c r="AB18" s="246">
        <f t="shared" si="12"/>
        <v>0</v>
      </c>
      <c r="AC18" s="224" t="str">
        <f t="shared" si="13"/>
        <v/>
      </c>
      <c r="AD18" s="225" t="str">
        <f t="shared" si="14"/>
        <v/>
      </c>
    </row>
    <row r="19" spans="1:30" x14ac:dyDescent="0.3">
      <c r="A19" s="71"/>
      <c r="B19" s="105"/>
      <c r="C19" s="105"/>
      <c r="D19" s="121"/>
      <c r="E19" s="118"/>
      <c r="F19" s="112" t="str">
        <f t="shared" si="0"/>
        <v/>
      </c>
      <c r="G19" s="115" t="str">
        <f t="shared" si="1"/>
        <v/>
      </c>
      <c r="H19" s="130" t="str">
        <f t="shared" si="15"/>
        <v/>
      </c>
      <c r="I19" s="130" t="str">
        <f t="shared" si="15"/>
        <v/>
      </c>
      <c r="J19" s="131" t="str">
        <f t="shared" si="15"/>
        <v/>
      </c>
      <c r="K19" s="130" t="str">
        <f t="shared" si="15"/>
        <v/>
      </c>
      <c r="L19" s="130" t="str">
        <f t="shared" si="15"/>
        <v/>
      </c>
      <c r="M19" s="131" t="str">
        <f t="shared" si="15"/>
        <v/>
      </c>
      <c r="N19" s="130" t="str">
        <f t="shared" si="15"/>
        <v/>
      </c>
      <c r="O19" s="130" t="str">
        <f t="shared" si="15"/>
        <v/>
      </c>
      <c r="P19" s="131" t="str">
        <f t="shared" si="15"/>
        <v/>
      </c>
      <c r="Q19" s="23" t="str">
        <f t="shared" si="3"/>
        <v/>
      </c>
      <c r="R19" s="23" t="str">
        <f t="shared" si="4"/>
        <v/>
      </c>
      <c r="S19" s="136" t="str">
        <f t="shared" si="5"/>
        <v/>
      </c>
      <c r="T19" s="24" t="str">
        <f t="shared" si="6"/>
        <v/>
      </c>
      <c r="U19" s="23">
        <f t="shared" si="7"/>
        <v>0</v>
      </c>
      <c r="V19" s="14" t="str">
        <f t="shared" si="8"/>
        <v/>
      </c>
      <c r="W19" s="14" t="str">
        <f t="shared" si="8"/>
        <v/>
      </c>
      <c r="X19" s="14" t="str">
        <f t="shared" si="8"/>
        <v/>
      </c>
      <c r="Y19" s="9" t="str">
        <f t="shared" si="9"/>
        <v/>
      </c>
      <c r="Z19" s="23">
        <f t="shared" si="10"/>
        <v>0</v>
      </c>
      <c r="AA19" s="23" t="str">
        <f t="shared" si="11"/>
        <v/>
      </c>
      <c r="AB19" s="23">
        <f t="shared" si="12"/>
        <v>0</v>
      </c>
      <c r="AC19" s="132" t="str">
        <f t="shared" si="13"/>
        <v/>
      </c>
      <c r="AD19" s="15" t="str">
        <f t="shared" si="14"/>
        <v/>
      </c>
    </row>
    <row r="20" spans="1:30" x14ac:dyDescent="0.3">
      <c r="A20" s="71"/>
      <c r="B20" s="105"/>
      <c r="C20" s="105"/>
      <c r="D20" s="116"/>
      <c r="E20" s="118"/>
      <c r="F20" s="112" t="str">
        <f t="shared" si="0"/>
        <v/>
      </c>
      <c r="G20" s="115" t="str">
        <f t="shared" si="1"/>
        <v/>
      </c>
      <c r="H20" s="130" t="str">
        <f t="shared" si="15"/>
        <v/>
      </c>
      <c r="I20" s="130" t="str">
        <f t="shared" si="15"/>
        <v/>
      </c>
      <c r="J20" s="131" t="str">
        <f t="shared" si="15"/>
        <v/>
      </c>
      <c r="K20" s="130" t="str">
        <f t="shared" si="15"/>
        <v/>
      </c>
      <c r="L20" s="130" t="str">
        <f t="shared" si="15"/>
        <v/>
      </c>
      <c r="M20" s="131" t="str">
        <f t="shared" si="15"/>
        <v/>
      </c>
      <c r="N20" s="130" t="str">
        <f t="shared" si="15"/>
        <v/>
      </c>
      <c r="O20" s="130" t="str">
        <f t="shared" si="15"/>
        <v/>
      </c>
      <c r="P20" s="131" t="str">
        <f t="shared" si="15"/>
        <v/>
      </c>
      <c r="Q20" s="23" t="str">
        <f t="shared" si="3"/>
        <v/>
      </c>
      <c r="R20" s="23" t="str">
        <f t="shared" si="4"/>
        <v/>
      </c>
      <c r="S20" s="136" t="str">
        <f t="shared" si="5"/>
        <v/>
      </c>
      <c r="T20" s="24" t="str">
        <f t="shared" si="6"/>
        <v/>
      </c>
      <c r="U20" s="23">
        <f t="shared" si="7"/>
        <v>0</v>
      </c>
      <c r="V20" s="14" t="str">
        <f t="shared" si="8"/>
        <v/>
      </c>
      <c r="W20" s="14" t="str">
        <f t="shared" si="8"/>
        <v/>
      </c>
      <c r="X20" s="14" t="str">
        <f t="shared" si="8"/>
        <v/>
      </c>
      <c r="Y20" s="9" t="str">
        <f t="shared" si="9"/>
        <v/>
      </c>
      <c r="Z20" s="23">
        <f t="shared" si="10"/>
        <v>0</v>
      </c>
      <c r="AA20" s="23" t="str">
        <f t="shared" si="11"/>
        <v/>
      </c>
      <c r="AB20" s="23">
        <f t="shared" si="12"/>
        <v>0</v>
      </c>
      <c r="AC20" s="132" t="str">
        <f t="shared" si="13"/>
        <v/>
      </c>
      <c r="AD20" s="15" t="str">
        <f t="shared" si="14"/>
        <v/>
      </c>
    </row>
    <row r="21" spans="1:30" x14ac:dyDescent="0.3">
      <c r="A21" s="71"/>
      <c r="B21" s="105"/>
      <c r="C21" s="105"/>
      <c r="D21" s="116"/>
      <c r="E21" s="118"/>
      <c r="F21" s="112" t="str">
        <f t="shared" si="0"/>
        <v/>
      </c>
      <c r="G21" s="115" t="str">
        <f t="shared" si="1"/>
        <v/>
      </c>
      <c r="H21" s="130" t="str">
        <f t="shared" si="15"/>
        <v/>
      </c>
      <c r="I21" s="130" t="str">
        <f t="shared" si="15"/>
        <v/>
      </c>
      <c r="J21" s="131" t="str">
        <f t="shared" si="15"/>
        <v/>
      </c>
      <c r="K21" s="130" t="str">
        <f t="shared" si="15"/>
        <v/>
      </c>
      <c r="L21" s="130" t="str">
        <f t="shared" si="15"/>
        <v/>
      </c>
      <c r="M21" s="131" t="str">
        <f t="shared" si="15"/>
        <v/>
      </c>
      <c r="N21" s="130" t="str">
        <f t="shared" si="15"/>
        <v/>
      </c>
      <c r="O21" s="130" t="str">
        <f t="shared" si="15"/>
        <v/>
      </c>
      <c r="P21" s="131" t="str">
        <f t="shared" si="15"/>
        <v/>
      </c>
      <c r="Q21" s="23" t="str">
        <f t="shared" si="3"/>
        <v/>
      </c>
      <c r="R21" s="23" t="str">
        <f t="shared" si="4"/>
        <v/>
      </c>
      <c r="S21" s="136" t="str">
        <f t="shared" si="5"/>
        <v/>
      </c>
      <c r="T21" s="24" t="str">
        <f t="shared" si="6"/>
        <v/>
      </c>
      <c r="U21" s="23">
        <f t="shared" si="7"/>
        <v>0</v>
      </c>
      <c r="V21" s="14" t="str">
        <f t="shared" si="8"/>
        <v/>
      </c>
      <c r="W21" s="14" t="str">
        <f t="shared" si="8"/>
        <v/>
      </c>
      <c r="X21" s="14" t="str">
        <f t="shared" si="8"/>
        <v/>
      </c>
      <c r="Y21" s="9" t="str">
        <f t="shared" si="9"/>
        <v/>
      </c>
      <c r="Z21" s="23">
        <f t="shared" si="10"/>
        <v>0</v>
      </c>
      <c r="AA21" s="23" t="str">
        <f t="shared" si="11"/>
        <v/>
      </c>
      <c r="AB21" s="23">
        <f t="shared" si="12"/>
        <v>0</v>
      </c>
      <c r="AC21" s="132" t="str">
        <f t="shared" si="13"/>
        <v/>
      </c>
      <c r="AD21" s="15" t="str">
        <f t="shared" si="14"/>
        <v/>
      </c>
    </row>
    <row r="22" spans="1:30" x14ac:dyDescent="0.3">
      <c r="A22" s="71"/>
      <c r="B22" s="105"/>
      <c r="C22" s="105"/>
      <c r="D22" s="116"/>
      <c r="E22" s="118"/>
      <c r="F22" s="112" t="str">
        <f t="shared" si="0"/>
        <v/>
      </c>
      <c r="G22" s="115" t="str">
        <f t="shared" si="1"/>
        <v/>
      </c>
      <c r="H22" s="130" t="str">
        <f t="shared" si="15"/>
        <v/>
      </c>
      <c r="I22" s="130" t="str">
        <f t="shared" si="15"/>
        <v/>
      </c>
      <c r="J22" s="131" t="str">
        <f t="shared" si="15"/>
        <v/>
      </c>
      <c r="K22" s="130" t="str">
        <f t="shared" si="15"/>
        <v/>
      </c>
      <c r="L22" s="130" t="str">
        <f t="shared" si="15"/>
        <v/>
      </c>
      <c r="M22" s="131" t="str">
        <f t="shared" si="15"/>
        <v/>
      </c>
      <c r="N22" s="130" t="str">
        <f t="shared" si="15"/>
        <v/>
      </c>
      <c r="O22" s="130" t="str">
        <f t="shared" si="15"/>
        <v/>
      </c>
      <c r="P22" s="131" t="str">
        <f t="shared" si="15"/>
        <v/>
      </c>
      <c r="Q22" s="23" t="str">
        <f t="shared" si="3"/>
        <v/>
      </c>
      <c r="R22" s="23" t="str">
        <f t="shared" si="4"/>
        <v/>
      </c>
      <c r="S22" s="136" t="str">
        <f t="shared" si="5"/>
        <v/>
      </c>
      <c r="T22" s="24" t="str">
        <f t="shared" si="6"/>
        <v/>
      </c>
      <c r="U22" s="23">
        <f t="shared" si="7"/>
        <v>0</v>
      </c>
      <c r="V22" s="14" t="str">
        <f t="shared" si="8"/>
        <v/>
      </c>
      <c r="W22" s="14" t="str">
        <f t="shared" si="8"/>
        <v/>
      </c>
      <c r="X22" s="14" t="str">
        <f t="shared" si="8"/>
        <v/>
      </c>
      <c r="Y22" s="9" t="str">
        <f t="shared" si="9"/>
        <v/>
      </c>
      <c r="Z22" s="23">
        <f t="shared" si="10"/>
        <v>0</v>
      </c>
      <c r="AA22" s="23" t="str">
        <f t="shared" si="11"/>
        <v/>
      </c>
      <c r="AB22" s="23">
        <f t="shared" si="12"/>
        <v>0</v>
      </c>
      <c r="AC22" s="132" t="str">
        <f t="shared" si="13"/>
        <v/>
      </c>
      <c r="AD22" s="15" t="str">
        <f t="shared" si="14"/>
        <v/>
      </c>
    </row>
    <row r="23" spans="1:30" x14ac:dyDescent="0.3">
      <c r="A23" s="71"/>
      <c r="B23" s="105"/>
      <c r="C23" s="105"/>
      <c r="D23" s="116"/>
      <c r="E23" s="118"/>
      <c r="F23" s="112" t="str">
        <f t="shared" si="0"/>
        <v/>
      </c>
      <c r="G23" s="115" t="str">
        <f t="shared" si="1"/>
        <v/>
      </c>
      <c r="H23" s="130" t="str">
        <f t="shared" si="15"/>
        <v/>
      </c>
      <c r="I23" s="130" t="str">
        <f t="shared" si="15"/>
        <v/>
      </c>
      <c r="J23" s="131" t="str">
        <f t="shared" si="15"/>
        <v/>
      </c>
      <c r="K23" s="130" t="str">
        <f t="shared" si="15"/>
        <v/>
      </c>
      <c r="L23" s="130" t="str">
        <f t="shared" si="15"/>
        <v/>
      </c>
      <c r="M23" s="131" t="str">
        <f t="shared" si="15"/>
        <v/>
      </c>
      <c r="N23" s="130" t="str">
        <f t="shared" si="15"/>
        <v/>
      </c>
      <c r="O23" s="130" t="str">
        <f t="shared" si="15"/>
        <v/>
      </c>
      <c r="P23" s="131" t="str">
        <f t="shared" si="15"/>
        <v/>
      </c>
      <c r="Q23" s="23" t="str">
        <f t="shared" si="3"/>
        <v/>
      </c>
      <c r="R23" s="23" t="str">
        <f t="shared" si="4"/>
        <v/>
      </c>
      <c r="S23" s="136" t="str">
        <f t="shared" si="5"/>
        <v/>
      </c>
      <c r="T23" s="24" t="str">
        <f t="shared" si="6"/>
        <v/>
      </c>
      <c r="U23" s="23">
        <f t="shared" si="7"/>
        <v>0</v>
      </c>
      <c r="V23" s="14" t="str">
        <f t="shared" si="8"/>
        <v/>
      </c>
      <c r="W23" s="14" t="str">
        <f t="shared" si="8"/>
        <v/>
      </c>
      <c r="X23" s="14" t="str">
        <f t="shared" si="8"/>
        <v/>
      </c>
      <c r="Y23" s="9" t="str">
        <f t="shared" si="9"/>
        <v/>
      </c>
      <c r="Z23" s="23">
        <f t="shared" si="10"/>
        <v>0</v>
      </c>
      <c r="AA23" s="23" t="str">
        <f t="shared" si="11"/>
        <v/>
      </c>
      <c r="AB23" s="23">
        <f t="shared" si="12"/>
        <v>0</v>
      </c>
      <c r="AC23" s="132" t="str">
        <f t="shared" si="13"/>
        <v/>
      </c>
      <c r="AD23" s="15" t="str">
        <f t="shared" si="14"/>
        <v/>
      </c>
    </row>
    <row r="24" spans="1:30" x14ac:dyDescent="0.3">
      <c r="A24" s="71"/>
      <c r="B24" s="58"/>
      <c r="C24" s="58"/>
      <c r="D24" s="116"/>
      <c r="E24" s="118"/>
      <c r="F24" s="112" t="str">
        <f t="shared" si="0"/>
        <v/>
      </c>
      <c r="G24" s="115" t="str">
        <f t="shared" si="1"/>
        <v/>
      </c>
      <c r="H24" s="130" t="str">
        <f t="shared" si="15"/>
        <v/>
      </c>
      <c r="I24" s="130" t="str">
        <f t="shared" si="15"/>
        <v/>
      </c>
      <c r="J24" s="131" t="str">
        <f t="shared" si="15"/>
        <v/>
      </c>
      <c r="K24" s="130" t="str">
        <f t="shared" si="15"/>
        <v/>
      </c>
      <c r="L24" s="130" t="str">
        <f t="shared" si="15"/>
        <v/>
      </c>
      <c r="M24" s="131" t="str">
        <f t="shared" si="15"/>
        <v/>
      </c>
      <c r="N24" s="130" t="str">
        <f t="shared" si="15"/>
        <v/>
      </c>
      <c r="O24" s="130" t="str">
        <f t="shared" si="15"/>
        <v/>
      </c>
      <c r="P24" s="131" t="str">
        <f t="shared" si="15"/>
        <v/>
      </c>
      <c r="Q24" s="23" t="str">
        <f t="shared" si="3"/>
        <v/>
      </c>
      <c r="R24" s="23" t="str">
        <f t="shared" si="4"/>
        <v/>
      </c>
      <c r="S24" s="136" t="str">
        <f t="shared" si="5"/>
        <v/>
      </c>
      <c r="T24" s="24" t="str">
        <f t="shared" si="6"/>
        <v/>
      </c>
      <c r="U24" s="23">
        <f t="shared" si="7"/>
        <v>0</v>
      </c>
      <c r="V24" s="14" t="str">
        <f t="shared" si="8"/>
        <v/>
      </c>
      <c r="W24" s="14" t="str">
        <f t="shared" si="8"/>
        <v/>
      </c>
      <c r="X24" s="14" t="str">
        <f t="shared" si="8"/>
        <v/>
      </c>
      <c r="Y24" s="9" t="str">
        <f t="shared" si="9"/>
        <v/>
      </c>
      <c r="Z24" s="23">
        <f t="shared" si="10"/>
        <v>0</v>
      </c>
      <c r="AA24" s="23" t="str">
        <f t="shared" si="11"/>
        <v/>
      </c>
      <c r="AB24" s="23">
        <f t="shared" si="12"/>
        <v>0</v>
      </c>
      <c r="AC24" s="132" t="str">
        <f t="shared" si="13"/>
        <v/>
      </c>
      <c r="AD24" s="15" t="str">
        <f t="shared" si="14"/>
        <v/>
      </c>
    </row>
    <row r="25" spans="1:30" x14ac:dyDescent="0.3">
      <c r="A25" s="71"/>
      <c r="B25" s="60"/>
      <c r="C25" s="60"/>
      <c r="D25" s="116"/>
      <c r="E25" s="107"/>
      <c r="F25" s="112" t="str">
        <f t="shared" si="0"/>
        <v/>
      </c>
      <c r="G25" s="115" t="str">
        <f t="shared" si="1"/>
        <v/>
      </c>
      <c r="H25" s="130" t="str">
        <f t="shared" si="15"/>
        <v/>
      </c>
      <c r="I25" s="130" t="str">
        <f t="shared" si="15"/>
        <v/>
      </c>
      <c r="J25" s="131" t="str">
        <f t="shared" si="15"/>
        <v/>
      </c>
      <c r="K25" s="130" t="str">
        <f t="shared" si="15"/>
        <v/>
      </c>
      <c r="L25" s="130" t="str">
        <f t="shared" si="15"/>
        <v/>
      </c>
      <c r="M25" s="131" t="str">
        <f t="shared" si="15"/>
        <v/>
      </c>
      <c r="N25" s="130" t="str">
        <f t="shared" si="15"/>
        <v/>
      </c>
      <c r="O25" s="130" t="str">
        <f t="shared" si="15"/>
        <v/>
      </c>
      <c r="P25" s="131" t="str">
        <f t="shared" si="15"/>
        <v/>
      </c>
      <c r="Q25" s="23" t="str">
        <f t="shared" si="3"/>
        <v/>
      </c>
      <c r="R25" s="23" t="str">
        <f t="shared" si="4"/>
        <v/>
      </c>
      <c r="S25" s="136" t="str">
        <f t="shared" si="5"/>
        <v/>
      </c>
      <c r="T25" s="24" t="str">
        <f t="shared" si="6"/>
        <v/>
      </c>
      <c r="U25" s="23">
        <f t="shared" si="7"/>
        <v>0</v>
      </c>
      <c r="V25" s="14" t="str">
        <f t="shared" si="8"/>
        <v/>
      </c>
      <c r="W25" s="14" t="str">
        <f t="shared" si="8"/>
        <v/>
      </c>
      <c r="X25" s="14" t="str">
        <f t="shared" si="8"/>
        <v/>
      </c>
      <c r="Y25" s="9" t="str">
        <f t="shared" si="9"/>
        <v/>
      </c>
      <c r="Z25" s="23">
        <f t="shared" si="10"/>
        <v>0</v>
      </c>
      <c r="AA25" s="23" t="str">
        <f t="shared" si="11"/>
        <v/>
      </c>
      <c r="AB25" s="23">
        <f t="shared" si="12"/>
        <v>0</v>
      </c>
      <c r="AC25" s="132" t="str">
        <f t="shared" si="13"/>
        <v/>
      </c>
      <c r="AD25" s="15" t="str">
        <f t="shared" si="14"/>
        <v/>
      </c>
    </row>
    <row r="26" spans="1:30" x14ac:dyDescent="0.3">
      <c r="A26" s="71"/>
      <c r="B26" s="58"/>
      <c r="C26" s="58"/>
      <c r="D26" s="116"/>
      <c r="E26" s="107"/>
      <c r="F26" s="112" t="str">
        <f t="shared" si="0"/>
        <v/>
      </c>
      <c r="G26" s="115" t="str">
        <f t="shared" si="1"/>
        <v/>
      </c>
      <c r="H26" s="130" t="str">
        <f t="shared" si="15"/>
        <v/>
      </c>
      <c r="I26" s="130" t="str">
        <f t="shared" si="15"/>
        <v/>
      </c>
      <c r="J26" s="131" t="str">
        <f t="shared" si="15"/>
        <v/>
      </c>
      <c r="K26" s="130" t="str">
        <f t="shared" si="15"/>
        <v/>
      </c>
      <c r="L26" s="130" t="str">
        <f t="shared" si="15"/>
        <v/>
      </c>
      <c r="M26" s="131" t="str">
        <f t="shared" si="15"/>
        <v/>
      </c>
      <c r="N26" s="130" t="str">
        <f t="shared" si="15"/>
        <v/>
      </c>
      <c r="O26" s="130" t="str">
        <f t="shared" si="15"/>
        <v/>
      </c>
      <c r="P26" s="131" t="str">
        <f t="shared" si="15"/>
        <v/>
      </c>
      <c r="Q26" s="23" t="str">
        <f t="shared" si="3"/>
        <v/>
      </c>
      <c r="R26" s="23" t="str">
        <f t="shared" si="4"/>
        <v/>
      </c>
      <c r="S26" s="136" t="str">
        <f t="shared" si="5"/>
        <v/>
      </c>
      <c r="T26" s="24" t="str">
        <f t="shared" si="6"/>
        <v/>
      </c>
      <c r="U26" s="23">
        <f t="shared" si="7"/>
        <v>0</v>
      </c>
      <c r="V26" s="14" t="str">
        <f t="shared" si="8"/>
        <v/>
      </c>
      <c r="W26" s="14" t="str">
        <f t="shared" si="8"/>
        <v/>
      </c>
      <c r="X26" s="14" t="str">
        <f t="shared" si="8"/>
        <v/>
      </c>
      <c r="Y26" s="9" t="str">
        <f t="shared" si="9"/>
        <v/>
      </c>
      <c r="Z26" s="23">
        <f t="shared" si="10"/>
        <v>0</v>
      </c>
      <c r="AA26" s="23" t="str">
        <f t="shared" si="11"/>
        <v/>
      </c>
      <c r="AB26" s="23">
        <f t="shared" si="12"/>
        <v>0</v>
      </c>
      <c r="AC26" s="132" t="str">
        <f t="shared" si="13"/>
        <v/>
      </c>
      <c r="AD26" s="15" t="str">
        <f t="shared" si="14"/>
        <v/>
      </c>
    </row>
    <row r="27" spans="1:30" x14ac:dyDescent="0.3">
      <c r="A27" s="71"/>
      <c r="B27" s="58"/>
      <c r="C27" s="58"/>
      <c r="D27" s="116"/>
      <c r="E27" s="107"/>
      <c r="F27" s="112" t="str">
        <f t="shared" si="0"/>
        <v/>
      </c>
      <c r="G27" s="115" t="str">
        <f t="shared" si="1"/>
        <v/>
      </c>
      <c r="H27" s="130" t="str">
        <f t="shared" ref="H27:P36" si="16">IFERROR(VLOOKUP($A27,Resultats_Trial,H$4,FALSE),"")</f>
        <v/>
      </c>
      <c r="I27" s="130" t="str">
        <f t="shared" si="16"/>
        <v/>
      </c>
      <c r="J27" s="131" t="str">
        <f t="shared" si="16"/>
        <v/>
      </c>
      <c r="K27" s="130" t="str">
        <f t="shared" si="16"/>
        <v/>
      </c>
      <c r="L27" s="130" t="str">
        <f t="shared" si="16"/>
        <v/>
      </c>
      <c r="M27" s="131" t="str">
        <f t="shared" si="16"/>
        <v/>
      </c>
      <c r="N27" s="130" t="str">
        <f t="shared" si="16"/>
        <v/>
      </c>
      <c r="O27" s="130" t="str">
        <f t="shared" si="16"/>
        <v/>
      </c>
      <c r="P27" s="131" t="str">
        <f t="shared" si="16"/>
        <v/>
      </c>
      <c r="Q27" s="23" t="str">
        <f t="shared" si="3"/>
        <v/>
      </c>
      <c r="R27" s="23" t="str">
        <f t="shared" si="4"/>
        <v/>
      </c>
      <c r="S27" s="136" t="str">
        <f t="shared" si="5"/>
        <v/>
      </c>
      <c r="T27" s="24" t="str">
        <f t="shared" si="6"/>
        <v/>
      </c>
      <c r="U27" s="23">
        <f t="shared" si="7"/>
        <v>0</v>
      </c>
      <c r="V27" s="14" t="str">
        <f t="shared" ref="V27:X46" si="17">IF($A27&lt;&gt;"",IFERROR(VLOOKUP($A27,Resultats_DH,V$4,FALSE),"-"),"")</f>
        <v/>
      </c>
      <c r="W27" s="14" t="str">
        <f t="shared" si="17"/>
        <v/>
      </c>
      <c r="X27" s="14" t="str">
        <f t="shared" si="17"/>
        <v/>
      </c>
      <c r="Y27" s="9" t="str">
        <f t="shared" si="9"/>
        <v/>
      </c>
      <c r="Z27" s="23">
        <f t="shared" si="10"/>
        <v>0</v>
      </c>
      <c r="AA27" s="23" t="str">
        <f t="shared" si="11"/>
        <v/>
      </c>
      <c r="AB27" s="23">
        <f t="shared" si="12"/>
        <v>0</v>
      </c>
      <c r="AC27" s="132" t="str">
        <f t="shared" si="13"/>
        <v/>
      </c>
      <c r="AD27" s="15" t="str">
        <f t="shared" si="14"/>
        <v/>
      </c>
    </row>
    <row r="28" spans="1:30" x14ac:dyDescent="0.3">
      <c r="A28" s="71"/>
      <c r="B28" s="58"/>
      <c r="C28" s="58"/>
      <c r="D28" s="116"/>
      <c r="E28" s="107"/>
      <c r="F28" s="112" t="str">
        <f t="shared" si="0"/>
        <v/>
      </c>
      <c r="G28" s="115" t="str">
        <f t="shared" si="1"/>
        <v/>
      </c>
      <c r="H28" s="130" t="str">
        <f t="shared" si="16"/>
        <v/>
      </c>
      <c r="I28" s="130" t="str">
        <f t="shared" si="16"/>
        <v/>
      </c>
      <c r="J28" s="131" t="str">
        <f t="shared" si="16"/>
        <v/>
      </c>
      <c r="K28" s="130" t="str">
        <f t="shared" si="16"/>
        <v/>
      </c>
      <c r="L28" s="130" t="str">
        <f t="shared" si="16"/>
        <v/>
      </c>
      <c r="M28" s="131" t="str">
        <f t="shared" si="16"/>
        <v/>
      </c>
      <c r="N28" s="130" t="str">
        <f t="shared" si="16"/>
        <v/>
      </c>
      <c r="O28" s="130" t="str">
        <f t="shared" si="16"/>
        <v/>
      </c>
      <c r="P28" s="131" t="str">
        <f t="shared" si="16"/>
        <v/>
      </c>
      <c r="Q28" s="23" t="str">
        <f t="shared" si="3"/>
        <v/>
      </c>
      <c r="R28" s="23" t="str">
        <f t="shared" si="4"/>
        <v/>
      </c>
      <c r="S28" s="136" t="str">
        <f t="shared" si="5"/>
        <v/>
      </c>
      <c r="T28" s="24" t="str">
        <f t="shared" si="6"/>
        <v/>
      </c>
      <c r="U28" s="23">
        <f t="shared" si="7"/>
        <v>0</v>
      </c>
      <c r="V28" s="14" t="str">
        <f t="shared" si="17"/>
        <v/>
      </c>
      <c r="W28" s="14" t="str">
        <f t="shared" si="17"/>
        <v/>
      </c>
      <c r="X28" s="14" t="str">
        <f t="shared" si="17"/>
        <v/>
      </c>
      <c r="Y28" s="9" t="str">
        <f t="shared" si="9"/>
        <v/>
      </c>
      <c r="Z28" s="23">
        <f t="shared" si="10"/>
        <v>0</v>
      </c>
      <c r="AA28" s="23" t="str">
        <f t="shared" si="11"/>
        <v/>
      </c>
      <c r="AB28" s="23">
        <f t="shared" si="12"/>
        <v>0</v>
      </c>
      <c r="AC28" s="132" t="str">
        <f t="shared" si="13"/>
        <v/>
      </c>
      <c r="AD28" s="15" t="str">
        <f t="shared" si="14"/>
        <v/>
      </c>
    </row>
    <row r="29" spans="1:30" x14ac:dyDescent="0.3">
      <c r="A29" s="71"/>
      <c r="B29" s="105"/>
      <c r="C29" s="105"/>
      <c r="D29" s="116"/>
      <c r="E29" s="118"/>
      <c r="F29" s="112" t="str">
        <f t="shared" si="0"/>
        <v/>
      </c>
      <c r="G29" s="115" t="str">
        <f t="shared" si="1"/>
        <v/>
      </c>
      <c r="H29" s="130" t="str">
        <f t="shared" si="16"/>
        <v/>
      </c>
      <c r="I29" s="130" t="str">
        <f t="shared" si="16"/>
        <v/>
      </c>
      <c r="J29" s="131" t="str">
        <f t="shared" si="16"/>
        <v/>
      </c>
      <c r="K29" s="130" t="str">
        <f t="shared" si="16"/>
        <v/>
      </c>
      <c r="L29" s="130" t="str">
        <f t="shared" si="16"/>
        <v/>
      </c>
      <c r="M29" s="131" t="str">
        <f t="shared" si="16"/>
        <v/>
      </c>
      <c r="N29" s="130" t="str">
        <f t="shared" si="16"/>
        <v/>
      </c>
      <c r="O29" s="130" t="str">
        <f t="shared" si="16"/>
        <v/>
      </c>
      <c r="P29" s="131" t="str">
        <f t="shared" si="16"/>
        <v/>
      </c>
      <c r="Q29" s="23" t="str">
        <f t="shared" si="3"/>
        <v/>
      </c>
      <c r="R29" s="23" t="str">
        <f t="shared" si="4"/>
        <v/>
      </c>
      <c r="S29" s="136" t="str">
        <f t="shared" si="5"/>
        <v/>
      </c>
      <c r="T29" s="24" t="str">
        <f t="shared" si="6"/>
        <v/>
      </c>
      <c r="U29" s="23">
        <f t="shared" si="7"/>
        <v>0</v>
      </c>
      <c r="V29" s="14" t="str">
        <f t="shared" si="17"/>
        <v/>
      </c>
      <c r="W29" s="14" t="str">
        <f t="shared" si="17"/>
        <v/>
      </c>
      <c r="X29" s="14" t="str">
        <f t="shared" si="17"/>
        <v/>
      </c>
      <c r="Y29" s="9" t="str">
        <f t="shared" si="9"/>
        <v/>
      </c>
      <c r="Z29" s="23">
        <f t="shared" si="10"/>
        <v>0</v>
      </c>
      <c r="AA29" s="23" t="str">
        <f t="shared" si="11"/>
        <v/>
      </c>
      <c r="AB29" s="23">
        <f t="shared" si="12"/>
        <v>0</v>
      </c>
      <c r="AC29" s="132" t="str">
        <f t="shared" si="13"/>
        <v/>
      </c>
      <c r="AD29" s="15" t="str">
        <f t="shared" si="14"/>
        <v/>
      </c>
    </row>
    <row r="30" spans="1:30" x14ac:dyDescent="0.3">
      <c r="A30" s="71"/>
      <c r="B30" s="105"/>
      <c r="C30" s="105"/>
      <c r="D30" s="116"/>
      <c r="E30" s="118"/>
      <c r="F30" s="112" t="str">
        <f t="shared" si="0"/>
        <v/>
      </c>
      <c r="G30" s="115" t="str">
        <f t="shared" si="1"/>
        <v/>
      </c>
      <c r="H30" s="130" t="str">
        <f t="shared" si="16"/>
        <v/>
      </c>
      <c r="I30" s="130" t="str">
        <f t="shared" si="16"/>
        <v/>
      </c>
      <c r="J30" s="131" t="str">
        <f t="shared" si="16"/>
        <v/>
      </c>
      <c r="K30" s="130" t="str">
        <f t="shared" si="16"/>
        <v/>
      </c>
      <c r="L30" s="130" t="str">
        <f t="shared" si="16"/>
        <v/>
      </c>
      <c r="M30" s="131" t="str">
        <f t="shared" si="16"/>
        <v/>
      </c>
      <c r="N30" s="130" t="str">
        <f t="shared" si="16"/>
        <v/>
      </c>
      <c r="O30" s="130" t="str">
        <f t="shared" si="16"/>
        <v/>
      </c>
      <c r="P30" s="131" t="str">
        <f t="shared" si="16"/>
        <v/>
      </c>
      <c r="Q30" s="23" t="str">
        <f t="shared" si="3"/>
        <v/>
      </c>
      <c r="R30" s="23" t="str">
        <f t="shared" si="4"/>
        <v/>
      </c>
      <c r="S30" s="136" t="str">
        <f t="shared" si="5"/>
        <v/>
      </c>
      <c r="T30" s="24" t="str">
        <f t="shared" si="6"/>
        <v/>
      </c>
      <c r="U30" s="23">
        <f t="shared" si="7"/>
        <v>0</v>
      </c>
      <c r="V30" s="14" t="str">
        <f t="shared" si="17"/>
        <v/>
      </c>
      <c r="W30" s="14" t="str">
        <f t="shared" si="17"/>
        <v/>
      </c>
      <c r="X30" s="14" t="str">
        <f t="shared" si="17"/>
        <v/>
      </c>
      <c r="Y30" s="9" t="str">
        <f t="shared" si="9"/>
        <v/>
      </c>
      <c r="Z30" s="23">
        <f t="shared" si="10"/>
        <v>0</v>
      </c>
      <c r="AA30" s="23" t="str">
        <f t="shared" si="11"/>
        <v/>
      </c>
      <c r="AB30" s="23">
        <f t="shared" si="12"/>
        <v>0</v>
      </c>
      <c r="AC30" s="132" t="str">
        <f t="shared" si="13"/>
        <v/>
      </c>
      <c r="AD30" s="15" t="str">
        <f t="shared" si="14"/>
        <v/>
      </c>
    </row>
    <row r="31" spans="1:30" x14ac:dyDescent="0.3">
      <c r="A31" s="71"/>
      <c r="B31" s="105"/>
      <c r="C31" s="105"/>
      <c r="D31" s="116"/>
      <c r="E31" s="118"/>
      <c r="F31" s="112" t="str">
        <f t="shared" si="0"/>
        <v/>
      </c>
      <c r="G31" s="115" t="str">
        <f t="shared" si="1"/>
        <v/>
      </c>
      <c r="H31" s="130" t="str">
        <f t="shared" si="16"/>
        <v/>
      </c>
      <c r="I31" s="130" t="str">
        <f t="shared" si="16"/>
        <v/>
      </c>
      <c r="J31" s="131" t="str">
        <f t="shared" si="16"/>
        <v/>
      </c>
      <c r="K31" s="130" t="str">
        <f t="shared" si="16"/>
        <v/>
      </c>
      <c r="L31" s="130" t="str">
        <f t="shared" si="16"/>
        <v/>
      </c>
      <c r="M31" s="131" t="str">
        <f t="shared" si="16"/>
        <v/>
      </c>
      <c r="N31" s="130" t="str">
        <f t="shared" si="16"/>
        <v/>
      </c>
      <c r="O31" s="130" t="str">
        <f t="shared" si="16"/>
        <v/>
      </c>
      <c r="P31" s="131" t="str">
        <f t="shared" si="16"/>
        <v/>
      </c>
      <c r="Q31" s="23" t="str">
        <f t="shared" si="3"/>
        <v/>
      </c>
      <c r="R31" s="23" t="str">
        <f t="shared" si="4"/>
        <v/>
      </c>
      <c r="S31" s="136" t="str">
        <f t="shared" si="5"/>
        <v/>
      </c>
      <c r="T31" s="24" t="str">
        <f t="shared" si="6"/>
        <v/>
      </c>
      <c r="U31" s="23">
        <f t="shared" si="7"/>
        <v>0</v>
      </c>
      <c r="V31" s="14" t="str">
        <f t="shared" si="17"/>
        <v/>
      </c>
      <c r="W31" s="14" t="str">
        <f t="shared" si="17"/>
        <v/>
      </c>
      <c r="X31" s="14" t="str">
        <f t="shared" si="17"/>
        <v/>
      </c>
      <c r="Y31" s="9" t="str">
        <f t="shared" si="9"/>
        <v/>
      </c>
      <c r="Z31" s="23">
        <f t="shared" si="10"/>
        <v>0</v>
      </c>
      <c r="AA31" s="23" t="str">
        <f t="shared" si="11"/>
        <v/>
      </c>
      <c r="AB31" s="23">
        <f t="shared" si="12"/>
        <v>0</v>
      </c>
      <c r="AC31" s="132" t="str">
        <f t="shared" si="13"/>
        <v/>
      </c>
      <c r="AD31" s="15" t="str">
        <f t="shared" si="14"/>
        <v/>
      </c>
    </row>
    <row r="32" spans="1:30" x14ac:dyDescent="0.3">
      <c r="A32" s="71"/>
      <c r="B32" s="105"/>
      <c r="C32" s="105"/>
      <c r="D32" s="116"/>
      <c r="E32" s="118"/>
      <c r="F32" s="112" t="str">
        <f t="shared" si="0"/>
        <v/>
      </c>
      <c r="G32" s="115" t="str">
        <f t="shared" si="1"/>
        <v/>
      </c>
      <c r="H32" s="130" t="str">
        <f t="shared" si="16"/>
        <v/>
      </c>
      <c r="I32" s="130" t="str">
        <f t="shared" si="16"/>
        <v/>
      </c>
      <c r="J32" s="131" t="str">
        <f t="shared" si="16"/>
        <v/>
      </c>
      <c r="K32" s="130" t="str">
        <f t="shared" si="16"/>
        <v/>
      </c>
      <c r="L32" s="130" t="str">
        <f t="shared" si="16"/>
        <v/>
      </c>
      <c r="M32" s="131" t="str">
        <f t="shared" si="16"/>
        <v/>
      </c>
      <c r="N32" s="130" t="str">
        <f t="shared" si="16"/>
        <v/>
      </c>
      <c r="O32" s="130" t="str">
        <f t="shared" si="16"/>
        <v/>
      </c>
      <c r="P32" s="131" t="str">
        <f t="shared" si="16"/>
        <v/>
      </c>
      <c r="Q32" s="23" t="str">
        <f t="shared" si="3"/>
        <v/>
      </c>
      <c r="R32" s="23" t="str">
        <f t="shared" si="4"/>
        <v/>
      </c>
      <c r="S32" s="136" t="str">
        <f t="shared" si="5"/>
        <v/>
      </c>
      <c r="T32" s="24" t="str">
        <f t="shared" si="6"/>
        <v/>
      </c>
      <c r="U32" s="23">
        <f t="shared" si="7"/>
        <v>0</v>
      </c>
      <c r="V32" s="14" t="str">
        <f t="shared" si="17"/>
        <v/>
      </c>
      <c r="W32" s="14" t="str">
        <f t="shared" si="17"/>
        <v/>
      </c>
      <c r="X32" s="14" t="str">
        <f t="shared" si="17"/>
        <v/>
      </c>
      <c r="Y32" s="9" t="str">
        <f t="shared" si="9"/>
        <v/>
      </c>
      <c r="Z32" s="23">
        <f t="shared" si="10"/>
        <v>0</v>
      </c>
      <c r="AA32" s="23" t="str">
        <f t="shared" si="11"/>
        <v/>
      </c>
      <c r="AB32" s="23">
        <f t="shared" si="12"/>
        <v>0</v>
      </c>
      <c r="AC32" s="132" t="str">
        <f t="shared" si="13"/>
        <v/>
      </c>
      <c r="AD32" s="15" t="str">
        <f t="shared" si="14"/>
        <v/>
      </c>
    </row>
    <row r="33" spans="1:30" x14ac:dyDescent="0.3">
      <c r="A33" s="71"/>
      <c r="B33" s="105"/>
      <c r="C33" s="105"/>
      <c r="D33" s="116"/>
      <c r="E33" s="118"/>
      <c r="F33" s="112" t="str">
        <f t="shared" si="0"/>
        <v/>
      </c>
      <c r="G33" s="115" t="str">
        <f t="shared" si="1"/>
        <v/>
      </c>
      <c r="H33" s="130" t="str">
        <f t="shared" si="16"/>
        <v/>
      </c>
      <c r="I33" s="130" t="str">
        <f t="shared" si="16"/>
        <v/>
      </c>
      <c r="J33" s="131" t="str">
        <f t="shared" si="16"/>
        <v/>
      </c>
      <c r="K33" s="130" t="str">
        <f t="shared" si="16"/>
        <v/>
      </c>
      <c r="L33" s="130" t="str">
        <f t="shared" si="16"/>
        <v/>
      </c>
      <c r="M33" s="131" t="str">
        <f t="shared" si="16"/>
        <v/>
      </c>
      <c r="N33" s="130" t="str">
        <f t="shared" si="16"/>
        <v/>
      </c>
      <c r="O33" s="130" t="str">
        <f t="shared" si="16"/>
        <v/>
      </c>
      <c r="P33" s="131" t="str">
        <f t="shared" si="16"/>
        <v/>
      </c>
      <c r="Q33" s="23" t="str">
        <f t="shared" si="3"/>
        <v/>
      </c>
      <c r="R33" s="23" t="str">
        <f t="shared" si="4"/>
        <v/>
      </c>
      <c r="S33" s="136" t="str">
        <f t="shared" si="5"/>
        <v/>
      </c>
      <c r="T33" s="24" t="str">
        <f t="shared" si="6"/>
        <v/>
      </c>
      <c r="U33" s="23">
        <f t="shared" si="7"/>
        <v>0</v>
      </c>
      <c r="V33" s="14" t="str">
        <f t="shared" si="17"/>
        <v/>
      </c>
      <c r="W33" s="14" t="str">
        <f t="shared" si="17"/>
        <v/>
      </c>
      <c r="X33" s="14" t="str">
        <f t="shared" si="17"/>
        <v/>
      </c>
      <c r="Y33" s="9" t="str">
        <f t="shared" si="9"/>
        <v/>
      </c>
      <c r="Z33" s="23">
        <f t="shared" si="10"/>
        <v>0</v>
      </c>
      <c r="AA33" s="23" t="str">
        <f t="shared" si="11"/>
        <v/>
      </c>
      <c r="AB33" s="23">
        <f t="shared" si="12"/>
        <v>0</v>
      </c>
      <c r="AC33" s="132" t="str">
        <f t="shared" si="13"/>
        <v/>
      </c>
      <c r="AD33" s="15" t="str">
        <f t="shared" si="14"/>
        <v/>
      </c>
    </row>
    <row r="34" spans="1:30" x14ac:dyDescent="0.3">
      <c r="A34" s="71"/>
      <c r="B34" s="105"/>
      <c r="C34" s="105"/>
      <c r="D34" s="116"/>
      <c r="E34" s="118"/>
      <c r="F34" s="112" t="str">
        <f t="shared" si="0"/>
        <v/>
      </c>
      <c r="G34" s="115" t="str">
        <f t="shared" si="1"/>
        <v/>
      </c>
      <c r="H34" s="130" t="str">
        <f t="shared" si="16"/>
        <v/>
      </c>
      <c r="I34" s="130" t="str">
        <f t="shared" si="16"/>
        <v/>
      </c>
      <c r="J34" s="131" t="str">
        <f t="shared" si="16"/>
        <v/>
      </c>
      <c r="K34" s="130" t="str">
        <f t="shared" si="16"/>
        <v/>
      </c>
      <c r="L34" s="130" t="str">
        <f t="shared" si="16"/>
        <v/>
      </c>
      <c r="M34" s="131" t="str">
        <f t="shared" si="16"/>
        <v/>
      </c>
      <c r="N34" s="130" t="str">
        <f t="shared" si="16"/>
        <v/>
      </c>
      <c r="O34" s="130" t="str">
        <f t="shared" si="16"/>
        <v/>
      </c>
      <c r="P34" s="131" t="str">
        <f t="shared" si="16"/>
        <v/>
      </c>
      <c r="Q34" s="23" t="str">
        <f t="shared" si="3"/>
        <v/>
      </c>
      <c r="R34" s="23" t="str">
        <f t="shared" si="4"/>
        <v/>
      </c>
      <c r="S34" s="136" t="str">
        <f t="shared" si="5"/>
        <v/>
      </c>
      <c r="T34" s="24" t="str">
        <f t="shared" si="6"/>
        <v/>
      </c>
      <c r="U34" s="23">
        <f t="shared" si="7"/>
        <v>0</v>
      </c>
      <c r="V34" s="14" t="str">
        <f t="shared" si="17"/>
        <v/>
      </c>
      <c r="W34" s="14" t="str">
        <f t="shared" si="17"/>
        <v/>
      </c>
      <c r="X34" s="14" t="str">
        <f t="shared" si="17"/>
        <v/>
      </c>
      <c r="Y34" s="9" t="str">
        <f t="shared" si="9"/>
        <v/>
      </c>
      <c r="Z34" s="23">
        <f t="shared" si="10"/>
        <v>0</v>
      </c>
      <c r="AA34" s="23" t="str">
        <f t="shared" si="11"/>
        <v/>
      </c>
      <c r="AB34" s="23">
        <f t="shared" si="12"/>
        <v>0</v>
      </c>
      <c r="AC34" s="132" t="str">
        <f t="shared" si="13"/>
        <v/>
      </c>
      <c r="AD34" s="15" t="str">
        <f t="shared" si="14"/>
        <v/>
      </c>
    </row>
    <row r="35" spans="1:30" x14ac:dyDescent="0.3">
      <c r="A35" s="71"/>
      <c r="B35" s="105"/>
      <c r="C35" s="105"/>
      <c r="D35" s="116"/>
      <c r="E35" s="118"/>
      <c r="F35" s="112" t="str">
        <f t="shared" si="0"/>
        <v/>
      </c>
      <c r="G35" s="115" t="str">
        <f t="shared" si="1"/>
        <v/>
      </c>
      <c r="H35" s="130" t="str">
        <f t="shared" si="16"/>
        <v/>
      </c>
      <c r="I35" s="130" t="str">
        <f t="shared" si="16"/>
        <v/>
      </c>
      <c r="J35" s="131" t="str">
        <f t="shared" si="16"/>
        <v/>
      </c>
      <c r="K35" s="130" t="str">
        <f t="shared" si="16"/>
        <v/>
      </c>
      <c r="L35" s="130" t="str">
        <f t="shared" si="16"/>
        <v/>
      </c>
      <c r="M35" s="131" t="str">
        <f t="shared" si="16"/>
        <v/>
      </c>
      <c r="N35" s="130" t="str">
        <f t="shared" si="16"/>
        <v/>
      </c>
      <c r="O35" s="130" t="str">
        <f t="shared" si="16"/>
        <v/>
      </c>
      <c r="P35" s="131" t="str">
        <f t="shared" si="16"/>
        <v/>
      </c>
      <c r="Q35" s="23" t="str">
        <f t="shared" si="3"/>
        <v/>
      </c>
      <c r="R35" s="23" t="str">
        <f t="shared" si="4"/>
        <v/>
      </c>
      <c r="S35" s="136" t="str">
        <f t="shared" si="5"/>
        <v/>
      </c>
      <c r="T35" s="24" t="str">
        <f t="shared" si="6"/>
        <v/>
      </c>
      <c r="U35" s="23">
        <f t="shared" si="7"/>
        <v>0</v>
      </c>
      <c r="V35" s="14" t="str">
        <f t="shared" si="17"/>
        <v/>
      </c>
      <c r="W35" s="14" t="str">
        <f t="shared" si="17"/>
        <v/>
      </c>
      <c r="X35" s="14" t="str">
        <f t="shared" si="17"/>
        <v/>
      </c>
      <c r="Y35" s="9" t="str">
        <f t="shared" si="9"/>
        <v/>
      </c>
      <c r="Z35" s="23">
        <f t="shared" si="10"/>
        <v>0</v>
      </c>
      <c r="AA35" s="23" t="str">
        <f t="shared" si="11"/>
        <v/>
      </c>
      <c r="AB35" s="23">
        <f t="shared" si="12"/>
        <v>0</v>
      </c>
      <c r="AC35" s="132" t="str">
        <f t="shared" si="13"/>
        <v/>
      </c>
      <c r="AD35" s="15" t="str">
        <f t="shared" si="14"/>
        <v/>
      </c>
    </row>
    <row r="36" spans="1:30" x14ac:dyDescent="0.3">
      <c r="A36" s="71"/>
      <c r="B36" s="105"/>
      <c r="C36" s="105"/>
      <c r="D36" s="116"/>
      <c r="E36" s="107"/>
      <c r="F36" s="112" t="str">
        <f t="shared" si="0"/>
        <v/>
      </c>
      <c r="G36" s="115" t="str">
        <f t="shared" si="1"/>
        <v/>
      </c>
      <c r="H36" s="130" t="str">
        <f t="shared" si="16"/>
        <v/>
      </c>
      <c r="I36" s="130" t="str">
        <f t="shared" si="16"/>
        <v/>
      </c>
      <c r="J36" s="131" t="str">
        <f t="shared" si="16"/>
        <v/>
      </c>
      <c r="K36" s="130" t="str">
        <f t="shared" si="16"/>
        <v/>
      </c>
      <c r="L36" s="130" t="str">
        <f t="shared" si="16"/>
        <v/>
      </c>
      <c r="M36" s="131" t="str">
        <f t="shared" si="16"/>
        <v/>
      </c>
      <c r="N36" s="130" t="str">
        <f t="shared" si="16"/>
        <v/>
      </c>
      <c r="O36" s="130" t="str">
        <f t="shared" si="16"/>
        <v/>
      </c>
      <c r="P36" s="131" t="str">
        <f t="shared" si="16"/>
        <v/>
      </c>
      <c r="Q36" s="23" t="str">
        <f t="shared" si="3"/>
        <v/>
      </c>
      <c r="R36" s="23" t="str">
        <f t="shared" si="4"/>
        <v/>
      </c>
      <c r="S36" s="136" t="str">
        <f t="shared" si="5"/>
        <v/>
      </c>
      <c r="T36" s="24" t="str">
        <f t="shared" si="6"/>
        <v/>
      </c>
      <c r="U36" s="23">
        <f t="shared" si="7"/>
        <v>0</v>
      </c>
      <c r="V36" s="14" t="str">
        <f t="shared" si="17"/>
        <v/>
      </c>
      <c r="W36" s="14" t="str">
        <f t="shared" si="17"/>
        <v/>
      </c>
      <c r="X36" s="14" t="str">
        <f t="shared" si="17"/>
        <v/>
      </c>
      <c r="Y36" s="9" t="str">
        <f t="shared" si="9"/>
        <v/>
      </c>
      <c r="Z36" s="23">
        <f t="shared" si="10"/>
        <v>0</v>
      </c>
      <c r="AA36" s="23" t="str">
        <f t="shared" si="11"/>
        <v/>
      </c>
      <c r="AB36" s="23">
        <f t="shared" si="12"/>
        <v>0</v>
      </c>
      <c r="AC36" s="132" t="str">
        <f t="shared" si="13"/>
        <v/>
      </c>
      <c r="AD36" s="15" t="str">
        <f t="shared" si="14"/>
        <v/>
      </c>
    </row>
    <row r="37" spans="1:30" x14ac:dyDescent="0.3">
      <c r="A37" s="71"/>
      <c r="B37" s="58"/>
      <c r="C37" s="58"/>
      <c r="D37" s="116"/>
      <c r="E37" s="118"/>
      <c r="F37" s="112" t="str">
        <f t="shared" si="0"/>
        <v/>
      </c>
      <c r="G37" s="115" t="str">
        <f t="shared" si="1"/>
        <v/>
      </c>
      <c r="H37" s="130" t="str">
        <f t="shared" ref="H37:P46" si="18">IFERROR(VLOOKUP($A37,Resultats_Trial,H$4,FALSE),"")</f>
        <v/>
      </c>
      <c r="I37" s="130" t="str">
        <f t="shared" si="18"/>
        <v/>
      </c>
      <c r="J37" s="131" t="str">
        <f t="shared" si="18"/>
        <v/>
      </c>
      <c r="K37" s="130" t="str">
        <f t="shared" si="18"/>
        <v/>
      </c>
      <c r="L37" s="130" t="str">
        <f t="shared" si="18"/>
        <v/>
      </c>
      <c r="M37" s="131" t="str">
        <f t="shared" si="18"/>
        <v/>
      </c>
      <c r="N37" s="130" t="str">
        <f t="shared" si="18"/>
        <v/>
      </c>
      <c r="O37" s="130" t="str">
        <f t="shared" si="18"/>
        <v/>
      </c>
      <c r="P37" s="131" t="str">
        <f t="shared" si="18"/>
        <v/>
      </c>
      <c r="Q37" s="23" t="str">
        <f t="shared" si="3"/>
        <v/>
      </c>
      <c r="R37" s="23" t="str">
        <f t="shared" si="4"/>
        <v/>
      </c>
      <c r="S37" s="136" t="str">
        <f t="shared" si="5"/>
        <v/>
      </c>
      <c r="T37" s="24" t="str">
        <f t="shared" si="6"/>
        <v/>
      </c>
      <c r="U37" s="23">
        <f t="shared" si="7"/>
        <v>0</v>
      </c>
      <c r="V37" s="14" t="str">
        <f t="shared" si="17"/>
        <v/>
      </c>
      <c r="W37" s="14" t="str">
        <f t="shared" si="17"/>
        <v/>
      </c>
      <c r="X37" s="14" t="str">
        <f t="shared" si="17"/>
        <v/>
      </c>
      <c r="Y37" s="9" t="str">
        <f t="shared" si="9"/>
        <v/>
      </c>
      <c r="Z37" s="23">
        <f t="shared" si="10"/>
        <v>0</v>
      </c>
      <c r="AA37" s="23" t="str">
        <f t="shared" si="11"/>
        <v/>
      </c>
      <c r="AB37" s="23">
        <f t="shared" si="12"/>
        <v>0</v>
      </c>
      <c r="AC37" s="132" t="str">
        <f t="shared" si="13"/>
        <v/>
      </c>
      <c r="AD37" s="15" t="str">
        <f t="shared" si="14"/>
        <v/>
      </c>
    </row>
    <row r="38" spans="1:30" x14ac:dyDescent="0.3">
      <c r="A38" s="71"/>
      <c r="B38" s="105"/>
      <c r="C38" s="105"/>
      <c r="D38" s="116"/>
      <c r="E38" s="118"/>
      <c r="F38" s="112" t="str">
        <f t="shared" si="0"/>
        <v/>
      </c>
      <c r="G38" s="115" t="str">
        <f t="shared" si="1"/>
        <v/>
      </c>
      <c r="H38" s="130" t="str">
        <f t="shared" si="18"/>
        <v/>
      </c>
      <c r="I38" s="130" t="str">
        <f t="shared" si="18"/>
        <v/>
      </c>
      <c r="J38" s="131" t="str">
        <f t="shared" si="18"/>
        <v/>
      </c>
      <c r="K38" s="130" t="str">
        <f t="shared" si="18"/>
        <v/>
      </c>
      <c r="L38" s="130" t="str">
        <f t="shared" si="18"/>
        <v/>
      </c>
      <c r="M38" s="131" t="str">
        <f t="shared" si="18"/>
        <v/>
      </c>
      <c r="N38" s="130" t="str">
        <f t="shared" si="18"/>
        <v/>
      </c>
      <c r="O38" s="130" t="str">
        <f t="shared" si="18"/>
        <v/>
      </c>
      <c r="P38" s="131" t="str">
        <f t="shared" si="18"/>
        <v/>
      </c>
      <c r="Q38" s="23" t="str">
        <f t="shared" si="3"/>
        <v/>
      </c>
      <c r="R38" s="23" t="str">
        <f t="shared" si="4"/>
        <v/>
      </c>
      <c r="S38" s="136" t="str">
        <f t="shared" si="5"/>
        <v/>
      </c>
      <c r="T38" s="24" t="str">
        <f t="shared" si="6"/>
        <v/>
      </c>
      <c r="U38" s="23">
        <f t="shared" si="7"/>
        <v>0</v>
      </c>
      <c r="V38" s="14" t="str">
        <f t="shared" si="17"/>
        <v/>
      </c>
      <c r="W38" s="14" t="str">
        <f t="shared" si="17"/>
        <v/>
      </c>
      <c r="X38" s="14" t="str">
        <f t="shared" si="17"/>
        <v/>
      </c>
      <c r="Y38" s="9" t="str">
        <f t="shared" si="9"/>
        <v/>
      </c>
      <c r="Z38" s="23">
        <f t="shared" si="10"/>
        <v>0</v>
      </c>
      <c r="AA38" s="23" t="str">
        <f t="shared" si="11"/>
        <v/>
      </c>
      <c r="AB38" s="23">
        <f t="shared" si="12"/>
        <v>0</v>
      </c>
      <c r="AC38" s="132" t="str">
        <f t="shared" si="13"/>
        <v/>
      </c>
      <c r="AD38" s="15" t="str">
        <f t="shared" si="14"/>
        <v/>
      </c>
    </row>
    <row r="39" spans="1:30" x14ac:dyDescent="0.3">
      <c r="A39" s="71"/>
      <c r="B39" s="105"/>
      <c r="C39" s="105"/>
      <c r="D39" s="116"/>
      <c r="E39" s="118"/>
      <c r="F39" s="112" t="str">
        <f t="shared" si="0"/>
        <v/>
      </c>
      <c r="G39" s="115" t="str">
        <f t="shared" si="1"/>
        <v/>
      </c>
      <c r="H39" s="130" t="str">
        <f t="shared" si="18"/>
        <v/>
      </c>
      <c r="I39" s="130" t="str">
        <f t="shared" si="18"/>
        <v/>
      </c>
      <c r="J39" s="131" t="str">
        <f t="shared" si="18"/>
        <v/>
      </c>
      <c r="K39" s="130" t="str">
        <f t="shared" si="18"/>
        <v/>
      </c>
      <c r="L39" s="130" t="str">
        <f t="shared" si="18"/>
        <v/>
      </c>
      <c r="M39" s="131" t="str">
        <f t="shared" si="18"/>
        <v/>
      </c>
      <c r="N39" s="130" t="str">
        <f t="shared" si="18"/>
        <v/>
      </c>
      <c r="O39" s="130" t="str">
        <f t="shared" si="18"/>
        <v/>
      </c>
      <c r="P39" s="131" t="str">
        <f t="shared" si="18"/>
        <v/>
      </c>
      <c r="Q39" s="23" t="str">
        <f t="shared" si="3"/>
        <v/>
      </c>
      <c r="R39" s="23" t="str">
        <f t="shared" si="4"/>
        <v/>
      </c>
      <c r="S39" s="136" t="str">
        <f t="shared" si="5"/>
        <v/>
      </c>
      <c r="T39" s="24" t="str">
        <f t="shared" si="6"/>
        <v/>
      </c>
      <c r="U39" s="23">
        <f t="shared" si="7"/>
        <v>0</v>
      </c>
      <c r="V39" s="14" t="str">
        <f t="shared" si="17"/>
        <v/>
      </c>
      <c r="W39" s="14" t="str">
        <f t="shared" si="17"/>
        <v/>
      </c>
      <c r="X39" s="14" t="str">
        <f t="shared" si="17"/>
        <v/>
      </c>
      <c r="Y39" s="9" t="str">
        <f t="shared" si="9"/>
        <v/>
      </c>
      <c r="Z39" s="23">
        <f t="shared" si="10"/>
        <v>0</v>
      </c>
      <c r="AA39" s="23" t="str">
        <f t="shared" si="11"/>
        <v/>
      </c>
      <c r="AB39" s="23">
        <f t="shared" si="12"/>
        <v>0</v>
      </c>
      <c r="AC39" s="132" t="str">
        <f t="shared" si="13"/>
        <v/>
      </c>
      <c r="AD39" s="15" t="str">
        <f t="shared" si="14"/>
        <v/>
      </c>
    </row>
    <row r="40" spans="1:30" x14ac:dyDescent="0.3">
      <c r="A40" s="71"/>
      <c r="B40" s="105"/>
      <c r="C40" s="105"/>
      <c r="D40" s="116"/>
      <c r="E40" s="107"/>
      <c r="F40" s="112" t="str">
        <f t="shared" si="0"/>
        <v/>
      </c>
      <c r="G40" s="115" t="str">
        <f t="shared" si="1"/>
        <v/>
      </c>
      <c r="H40" s="130" t="str">
        <f t="shared" si="18"/>
        <v/>
      </c>
      <c r="I40" s="130" t="str">
        <f t="shared" si="18"/>
        <v/>
      </c>
      <c r="J40" s="131" t="str">
        <f t="shared" si="18"/>
        <v/>
      </c>
      <c r="K40" s="130" t="str">
        <f t="shared" si="18"/>
        <v/>
      </c>
      <c r="L40" s="130" t="str">
        <f t="shared" si="18"/>
        <v/>
      </c>
      <c r="M40" s="131" t="str">
        <f t="shared" si="18"/>
        <v/>
      </c>
      <c r="N40" s="130" t="str">
        <f t="shared" si="18"/>
        <v/>
      </c>
      <c r="O40" s="130" t="str">
        <f t="shared" si="18"/>
        <v/>
      </c>
      <c r="P40" s="131" t="str">
        <f t="shared" si="18"/>
        <v/>
      </c>
      <c r="Q40" s="23" t="str">
        <f t="shared" si="3"/>
        <v/>
      </c>
      <c r="R40" s="23" t="str">
        <f t="shared" si="4"/>
        <v/>
      </c>
      <c r="S40" s="136" t="str">
        <f t="shared" si="5"/>
        <v/>
      </c>
      <c r="T40" s="24" t="str">
        <f t="shared" si="6"/>
        <v/>
      </c>
      <c r="U40" s="23">
        <f t="shared" si="7"/>
        <v>0</v>
      </c>
      <c r="V40" s="14" t="str">
        <f t="shared" si="17"/>
        <v/>
      </c>
      <c r="W40" s="14" t="str">
        <f t="shared" si="17"/>
        <v/>
      </c>
      <c r="X40" s="14" t="str">
        <f t="shared" si="17"/>
        <v/>
      </c>
      <c r="Y40" s="9" t="str">
        <f t="shared" si="9"/>
        <v/>
      </c>
      <c r="Z40" s="23">
        <f t="shared" si="10"/>
        <v>0</v>
      </c>
      <c r="AA40" s="23" t="str">
        <f t="shared" si="11"/>
        <v/>
      </c>
      <c r="AB40" s="23">
        <f t="shared" si="12"/>
        <v>0</v>
      </c>
      <c r="AC40" s="132" t="str">
        <f t="shared" si="13"/>
        <v/>
      </c>
      <c r="AD40" s="15" t="str">
        <f t="shared" si="14"/>
        <v/>
      </c>
    </row>
    <row r="41" spans="1:30" x14ac:dyDescent="0.3">
      <c r="A41" s="71"/>
      <c r="B41" s="58"/>
      <c r="C41" s="58"/>
      <c r="D41" s="116"/>
      <c r="E41" s="118"/>
      <c r="F41" s="112" t="str">
        <f t="shared" si="0"/>
        <v/>
      </c>
      <c r="G41" s="115" t="str">
        <f t="shared" si="1"/>
        <v/>
      </c>
      <c r="H41" s="130" t="str">
        <f t="shared" si="18"/>
        <v/>
      </c>
      <c r="I41" s="130" t="str">
        <f t="shared" si="18"/>
        <v/>
      </c>
      <c r="J41" s="131" t="str">
        <f t="shared" si="18"/>
        <v/>
      </c>
      <c r="K41" s="130" t="str">
        <f t="shared" si="18"/>
        <v/>
      </c>
      <c r="L41" s="130" t="str">
        <f t="shared" si="18"/>
        <v/>
      </c>
      <c r="M41" s="131" t="str">
        <f t="shared" si="18"/>
        <v/>
      </c>
      <c r="N41" s="130" t="str">
        <f t="shared" si="18"/>
        <v/>
      </c>
      <c r="O41" s="130" t="str">
        <f t="shared" si="18"/>
        <v/>
      </c>
      <c r="P41" s="131" t="str">
        <f t="shared" si="18"/>
        <v/>
      </c>
      <c r="Q41" s="23" t="str">
        <f t="shared" si="3"/>
        <v/>
      </c>
      <c r="R41" s="23" t="str">
        <f t="shared" si="4"/>
        <v/>
      </c>
      <c r="S41" s="136" t="str">
        <f t="shared" si="5"/>
        <v/>
      </c>
      <c r="T41" s="24" t="str">
        <f t="shared" si="6"/>
        <v/>
      </c>
      <c r="U41" s="23">
        <f t="shared" si="7"/>
        <v>0</v>
      </c>
      <c r="V41" s="14" t="str">
        <f t="shared" si="17"/>
        <v/>
      </c>
      <c r="W41" s="14" t="str">
        <f t="shared" si="17"/>
        <v/>
      </c>
      <c r="X41" s="14" t="str">
        <f t="shared" si="17"/>
        <v/>
      </c>
      <c r="Y41" s="9" t="str">
        <f t="shared" si="9"/>
        <v/>
      </c>
      <c r="Z41" s="23">
        <f t="shared" si="10"/>
        <v>0</v>
      </c>
      <c r="AA41" s="23" t="str">
        <f t="shared" si="11"/>
        <v/>
      </c>
      <c r="AB41" s="23">
        <f t="shared" si="12"/>
        <v>0</v>
      </c>
      <c r="AC41" s="132" t="str">
        <f t="shared" si="13"/>
        <v/>
      </c>
      <c r="AD41" s="15" t="str">
        <f t="shared" si="14"/>
        <v/>
      </c>
    </row>
    <row r="42" spans="1:30" x14ac:dyDescent="0.3">
      <c r="A42" s="71"/>
      <c r="B42" s="105"/>
      <c r="C42" s="105"/>
      <c r="D42" s="116"/>
      <c r="E42" s="118"/>
      <c r="F42" s="112" t="str">
        <f t="shared" si="0"/>
        <v/>
      </c>
      <c r="G42" s="115" t="str">
        <f t="shared" si="1"/>
        <v/>
      </c>
      <c r="H42" s="130" t="str">
        <f t="shared" si="18"/>
        <v/>
      </c>
      <c r="I42" s="130" t="str">
        <f t="shared" si="18"/>
        <v/>
      </c>
      <c r="J42" s="131" t="str">
        <f t="shared" si="18"/>
        <v/>
      </c>
      <c r="K42" s="130" t="str">
        <f t="shared" si="18"/>
        <v/>
      </c>
      <c r="L42" s="130" t="str">
        <f t="shared" si="18"/>
        <v/>
      </c>
      <c r="M42" s="131" t="str">
        <f t="shared" si="18"/>
        <v/>
      </c>
      <c r="N42" s="130" t="str">
        <f t="shared" si="18"/>
        <v/>
      </c>
      <c r="O42" s="130" t="str">
        <f t="shared" si="18"/>
        <v/>
      </c>
      <c r="P42" s="131" t="str">
        <f t="shared" si="18"/>
        <v/>
      </c>
      <c r="Q42" s="23" t="str">
        <f t="shared" si="3"/>
        <v/>
      </c>
      <c r="R42" s="23" t="str">
        <f t="shared" si="4"/>
        <v/>
      </c>
      <c r="S42" s="136" t="str">
        <f t="shared" si="5"/>
        <v/>
      </c>
      <c r="T42" s="24" t="str">
        <f t="shared" si="6"/>
        <v/>
      </c>
      <c r="U42" s="23">
        <f t="shared" si="7"/>
        <v>0</v>
      </c>
      <c r="V42" s="14" t="str">
        <f t="shared" si="17"/>
        <v/>
      </c>
      <c r="W42" s="14" t="str">
        <f t="shared" si="17"/>
        <v/>
      </c>
      <c r="X42" s="14" t="str">
        <f t="shared" si="17"/>
        <v/>
      </c>
      <c r="Y42" s="9" t="str">
        <f t="shared" si="9"/>
        <v/>
      </c>
      <c r="Z42" s="23">
        <f t="shared" si="10"/>
        <v>0</v>
      </c>
      <c r="AA42" s="23" t="str">
        <f t="shared" si="11"/>
        <v/>
      </c>
      <c r="AB42" s="23">
        <f t="shared" si="12"/>
        <v>0</v>
      </c>
      <c r="AC42" s="132" t="str">
        <f t="shared" si="13"/>
        <v/>
      </c>
      <c r="AD42" s="15" t="str">
        <f t="shared" si="14"/>
        <v/>
      </c>
    </row>
    <row r="43" spans="1:30" x14ac:dyDescent="0.3">
      <c r="A43" s="71"/>
      <c r="B43" s="105"/>
      <c r="C43" s="105"/>
      <c r="D43" s="116"/>
      <c r="E43" s="118"/>
      <c r="F43" s="112" t="str">
        <f t="shared" si="0"/>
        <v/>
      </c>
      <c r="G43" s="115" t="str">
        <f t="shared" si="1"/>
        <v/>
      </c>
      <c r="H43" s="130" t="str">
        <f t="shared" si="18"/>
        <v/>
      </c>
      <c r="I43" s="130" t="str">
        <f t="shared" si="18"/>
        <v/>
      </c>
      <c r="J43" s="131" t="str">
        <f t="shared" si="18"/>
        <v/>
      </c>
      <c r="K43" s="130" t="str">
        <f t="shared" si="18"/>
        <v/>
      </c>
      <c r="L43" s="130" t="str">
        <f t="shared" si="18"/>
        <v/>
      </c>
      <c r="M43" s="131" t="str">
        <f t="shared" si="18"/>
        <v/>
      </c>
      <c r="N43" s="130" t="str">
        <f t="shared" si="18"/>
        <v/>
      </c>
      <c r="O43" s="130" t="str">
        <f t="shared" si="18"/>
        <v/>
      </c>
      <c r="P43" s="131" t="str">
        <f t="shared" si="18"/>
        <v/>
      </c>
      <c r="Q43" s="23" t="str">
        <f t="shared" si="3"/>
        <v/>
      </c>
      <c r="R43" s="23" t="str">
        <f t="shared" si="4"/>
        <v/>
      </c>
      <c r="S43" s="136" t="str">
        <f t="shared" si="5"/>
        <v/>
      </c>
      <c r="T43" s="24" t="str">
        <f t="shared" si="6"/>
        <v/>
      </c>
      <c r="U43" s="23">
        <f t="shared" si="7"/>
        <v>0</v>
      </c>
      <c r="V43" s="14" t="str">
        <f t="shared" si="17"/>
        <v/>
      </c>
      <c r="W43" s="14" t="str">
        <f t="shared" si="17"/>
        <v/>
      </c>
      <c r="X43" s="14" t="str">
        <f t="shared" si="17"/>
        <v/>
      </c>
      <c r="Y43" s="9" t="str">
        <f t="shared" si="9"/>
        <v/>
      </c>
      <c r="Z43" s="23">
        <f t="shared" si="10"/>
        <v>0</v>
      </c>
      <c r="AA43" s="23" t="str">
        <f t="shared" si="11"/>
        <v/>
      </c>
      <c r="AB43" s="23">
        <f t="shared" si="12"/>
        <v>0</v>
      </c>
      <c r="AC43" s="132" t="str">
        <f t="shared" si="13"/>
        <v/>
      </c>
      <c r="AD43" s="15" t="str">
        <f t="shared" si="14"/>
        <v/>
      </c>
    </row>
    <row r="44" spans="1:30" x14ac:dyDescent="0.3">
      <c r="A44" s="71"/>
      <c r="B44" s="105"/>
      <c r="C44" s="105"/>
      <c r="D44" s="116"/>
      <c r="E44" s="107"/>
      <c r="F44" s="112" t="str">
        <f t="shared" si="0"/>
        <v/>
      </c>
      <c r="G44" s="115" t="str">
        <f t="shared" si="1"/>
        <v/>
      </c>
      <c r="H44" s="130" t="str">
        <f t="shared" si="18"/>
        <v/>
      </c>
      <c r="I44" s="130" t="str">
        <f t="shared" si="18"/>
        <v/>
      </c>
      <c r="J44" s="131" t="str">
        <f t="shared" si="18"/>
        <v/>
      </c>
      <c r="K44" s="130" t="str">
        <f t="shared" si="18"/>
        <v/>
      </c>
      <c r="L44" s="130" t="str">
        <f t="shared" si="18"/>
        <v/>
      </c>
      <c r="M44" s="131" t="str">
        <f t="shared" si="18"/>
        <v/>
      </c>
      <c r="N44" s="130" t="str">
        <f t="shared" si="18"/>
        <v/>
      </c>
      <c r="O44" s="130" t="str">
        <f t="shared" si="18"/>
        <v/>
      </c>
      <c r="P44" s="131" t="str">
        <f t="shared" si="18"/>
        <v/>
      </c>
      <c r="Q44" s="23" t="str">
        <f t="shared" si="3"/>
        <v/>
      </c>
      <c r="R44" s="23" t="str">
        <f t="shared" si="4"/>
        <v/>
      </c>
      <c r="S44" s="136" t="str">
        <f t="shared" si="5"/>
        <v/>
      </c>
      <c r="T44" s="24" t="str">
        <f t="shared" si="6"/>
        <v/>
      </c>
      <c r="U44" s="23">
        <f t="shared" si="7"/>
        <v>0</v>
      </c>
      <c r="V44" s="14" t="str">
        <f t="shared" si="17"/>
        <v/>
      </c>
      <c r="W44" s="14" t="str">
        <f t="shared" si="17"/>
        <v/>
      </c>
      <c r="X44" s="14" t="str">
        <f t="shared" si="17"/>
        <v/>
      </c>
      <c r="Y44" s="9" t="str">
        <f t="shared" si="9"/>
        <v/>
      </c>
      <c r="Z44" s="23">
        <f t="shared" si="10"/>
        <v>0</v>
      </c>
      <c r="AA44" s="23" t="str">
        <f t="shared" si="11"/>
        <v/>
      </c>
      <c r="AB44" s="23">
        <f t="shared" si="12"/>
        <v>0</v>
      </c>
      <c r="AC44" s="132" t="str">
        <f t="shared" si="13"/>
        <v/>
      </c>
      <c r="AD44" s="15" t="str">
        <f t="shared" si="14"/>
        <v/>
      </c>
    </row>
    <row r="45" spans="1:30" x14ac:dyDescent="0.3">
      <c r="A45" s="71"/>
      <c r="B45" s="58"/>
      <c r="C45" s="58"/>
      <c r="D45" s="116"/>
      <c r="E45" s="118"/>
      <c r="F45" s="112" t="str">
        <f t="shared" si="0"/>
        <v/>
      </c>
      <c r="G45" s="115" t="str">
        <f t="shared" si="1"/>
        <v/>
      </c>
      <c r="H45" s="130" t="str">
        <f t="shared" si="18"/>
        <v/>
      </c>
      <c r="I45" s="130" t="str">
        <f t="shared" si="18"/>
        <v/>
      </c>
      <c r="J45" s="131" t="str">
        <f t="shared" si="18"/>
        <v/>
      </c>
      <c r="K45" s="130" t="str">
        <f t="shared" si="18"/>
        <v/>
      </c>
      <c r="L45" s="130" t="str">
        <f t="shared" si="18"/>
        <v/>
      </c>
      <c r="M45" s="131" t="str">
        <f t="shared" si="18"/>
        <v/>
      </c>
      <c r="N45" s="130" t="str">
        <f t="shared" si="18"/>
        <v/>
      </c>
      <c r="O45" s="130" t="str">
        <f t="shared" si="18"/>
        <v/>
      </c>
      <c r="P45" s="131" t="str">
        <f t="shared" si="18"/>
        <v/>
      </c>
      <c r="Q45" s="23" t="str">
        <f t="shared" si="3"/>
        <v/>
      </c>
      <c r="R45" s="23" t="str">
        <f t="shared" si="4"/>
        <v/>
      </c>
      <c r="S45" s="136" t="str">
        <f t="shared" si="5"/>
        <v/>
      </c>
      <c r="T45" s="24" t="str">
        <f t="shared" si="6"/>
        <v/>
      </c>
      <c r="U45" s="23">
        <f t="shared" si="7"/>
        <v>0</v>
      </c>
      <c r="V45" s="14" t="str">
        <f t="shared" si="17"/>
        <v/>
      </c>
      <c r="W45" s="14" t="str">
        <f t="shared" si="17"/>
        <v/>
      </c>
      <c r="X45" s="14" t="str">
        <f t="shared" si="17"/>
        <v/>
      </c>
      <c r="Y45" s="9" t="str">
        <f t="shared" si="9"/>
        <v/>
      </c>
      <c r="Z45" s="23">
        <f t="shared" si="10"/>
        <v>0</v>
      </c>
      <c r="AA45" s="23" t="str">
        <f t="shared" si="11"/>
        <v/>
      </c>
      <c r="AB45" s="23">
        <f t="shared" si="12"/>
        <v>0</v>
      </c>
      <c r="AC45" s="132" t="str">
        <f t="shared" si="13"/>
        <v/>
      </c>
      <c r="AD45" s="15" t="str">
        <f t="shared" si="14"/>
        <v/>
      </c>
    </row>
    <row r="46" spans="1:30" x14ac:dyDescent="0.3">
      <c r="A46" s="71"/>
      <c r="B46" s="105"/>
      <c r="C46" s="105"/>
      <c r="D46" s="116"/>
      <c r="E46" s="118"/>
      <c r="F46" s="112" t="str">
        <f t="shared" si="0"/>
        <v/>
      </c>
      <c r="G46" s="115" t="str">
        <f t="shared" si="1"/>
        <v/>
      </c>
      <c r="H46" s="130" t="str">
        <f t="shared" si="18"/>
        <v/>
      </c>
      <c r="I46" s="130" t="str">
        <f t="shared" si="18"/>
        <v/>
      </c>
      <c r="J46" s="131" t="str">
        <f t="shared" si="18"/>
        <v/>
      </c>
      <c r="K46" s="130" t="str">
        <f t="shared" si="18"/>
        <v/>
      </c>
      <c r="L46" s="130" t="str">
        <f t="shared" si="18"/>
        <v/>
      </c>
      <c r="M46" s="131" t="str">
        <f t="shared" si="18"/>
        <v/>
      </c>
      <c r="N46" s="130" t="str">
        <f t="shared" si="18"/>
        <v/>
      </c>
      <c r="O46" s="130" t="str">
        <f t="shared" si="18"/>
        <v/>
      </c>
      <c r="P46" s="131" t="str">
        <f t="shared" si="18"/>
        <v/>
      </c>
      <c r="Q46" s="23" t="str">
        <f t="shared" si="3"/>
        <v/>
      </c>
      <c r="R46" s="23" t="str">
        <f t="shared" si="4"/>
        <v/>
      </c>
      <c r="S46" s="136" t="str">
        <f t="shared" si="5"/>
        <v/>
      </c>
      <c r="T46" s="24" t="str">
        <f t="shared" si="6"/>
        <v/>
      </c>
      <c r="U46" s="23">
        <f t="shared" si="7"/>
        <v>0</v>
      </c>
      <c r="V46" s="14" t="str">
        <f t="shared" si="17"/>
        <v/>
      </c>
      <c r="W46" s="14" t="str">
        <f t="shared" si="17"/>
        <v/>
      </c>
      <c r="X46" s="14" t="str">
        <f t="shared" si="17"/>
        <v/>
      </c>
      <c r="Y46" s="9" t="str">
        <f t="shared" si="9"/>
        <v/>
      </c>
      <c r="Z46" s="23">
        <f t="shared" si="10"/>
        <v>0</v>
      </c>
      <c r="AA46" s="23" t="str">
        <f t="shared" si="11"/>
        <v/>
      </c>
      <c r="AB46" s="23">
        <f t="shared" si="12"/>
        <v>0</v>
      </c>
      <c r="AC46" s="132" t="str">
        <f t="shared" si="13"/>
        <v/>
      </c>
      <c r="AD46" s="15" t="str">
        <f t="shared" si="14"/>
        <v/>
      </c>
    </row>
  </sheetData>
  <sheetProtection algorithmName="SHA-512" hashValue="jUYZyn44v7Lwv9bLLP7rlSJMVAy0oAWg+vN/CoHcyHkywuFN6l951mJHtqpzm/ptDii5j1qX78ajmnRXeZx9qw==" saltValue="z1cfaKnDicMkAKup18EsnQ==" spinCount="100000" sheet="1" objects="1" scenarios="1" selectLockedCells="1" selectUnlockedCells="1"/>
  <autoFilter ref="A6:AD6">
    <sortState ref="A7:AG46">
      <sortCondition ref="F6"/>
    </sortState>
  </autoFilter>
  <mergeCells count="3">
    <mergeCell ref="H5:U5"/>
    <mergeCell ref="V5:Z5"/>
    <mergeCell ref="AA5:AB5"/>
  </mergeCells>
  <conditionalFormatting sqref="D3 A7:AD46">
    <cfRule type="expression" dxfId="35" priority="1">
      <formula>OR($F3=4,$F3=5)</formula>
    </cfRule>
    <cfRule type="expression" dxfId="34" priority="2">
      <formula>$F3=3</formula>
    </cfRule>
    <cfRule type="expression" dxfId="33" priority="3">
      <formula>$F3=2</formula>
    </cfRule>
    <cfRule type="expression" dxfId="32" priority="4">
      <formula>$F3=1</formula>
    </cfRule>
  </conditionalFormatting>
  <dataValidations count="1">
    <dataValidation type="list" allowBlank="1" showInputMessage="1" showErrorMessage="1" sqref="D3">
      <formula1>Catégories</formula1>
    </dataValidation>
  </dataValidations>
  <pageMargins left="0.23622047244094491" right="0.23622047244094491" top="0.74803149606299213" bottom="0.74803149606299213" header="0.31496062992125984" footer="0.31496062992125984"/>
  <pageSetup paperSize="9" scale="78" orientation="landscape" r:id="rId1"/>
  <headerFooter>
    <oddFooter>&amp;C&amp;1#&amp;"Arial"&amp;6&amp;K626469Internal</oddFooter>
  </headerFooter>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5">
    <tabColor theme="3" tint="-0.249977111117893"/>
    <pageSetUpPr fitToPage="1"/>
  </sheetPr>
  <dimension ref="A1:AD46"/>
  <sheetViews>
    <sheetView zoomScale="85" zoomScaleNormal="85" workbookViewId="0">
      <selection activeCell="I64" sqref="I64"/>
    </sheetView>
  </sheetViews>
  <sheetFormatPr baseColWidth="10" defaultColWidth="11.42578125" defaultRowHeight="18.75" x14ac:dyDescent="0.3"/>
  <cols>
    <col min="1" max="1" width="12.28515625" bestFit="1" customWidth="1"/>
    <col min="2" max="2" width="21.140625" style="70" bestFit="1" customWidth="1"/>
    <col min="3" max="3" width="12.7109375" style="70" bestFit="1" customWidth="1"/>
    <col min="4" max="4" width="12.42578125" customWidth="1"/>
    <col min="5" max="5" width="22.28515625" style="70" bestFit="1" customWidth="1"/>
    <col min="6" max="6" width="11.7109375" style="64" customWidth="1"/>
    <col min="7" max="7" width="11.42578125" style="113"/>
    <col min="8" max="9" width="7" style="8" customWidth="1"/>
    <col min="10" max="10" width="15.7109375" style="8" bestFit="1" customWidth="1"/>
    <col min="11" max="12" width="7" style="8" customWidth="1"/>
    <col min="13" max="13" width="16" style="8" bestFit="1" customWidth="1"/>
    <col min="14" max="15" width="8.42578125" style="8" customWidth="1"/>
    <col min="16" max="16" width="16" style="8" bestFit="1" customWidth="1"/>
    <col min="17" max="18" width="7.42578125" style="19" customWidth="1"/>
    <col min="19" max="19" width="11.42578125" customWidth="1"/>
    <col min="20" max="20" width="10.42578125" style="18" bestFit="1" customWidth="1"/>
    <col min="21" max="21" width="11.42578125" style="19"/>
    <col min="22" max="24" width="0" hidden="1" customWidth="1"/>
    <col min="25" max="25" width="8.28515625" hidden="1" customWidth="1"/>
    <col min="26" max="26" width="11.28515625" style="21" hidden="1" customWidth="1"/>
    <col min="27" max="27" width="11.28515625" style="21" customWidth="1"/>
    <col min="28" max="28" width="11" style="21" bestFit="1" customWidth="1"/>
    <col min="29" max="29" width="12.85546875" style="8" hidden="1" customWidth="1"/>
    <col min="30" max="30" width="14.28515625" hidden="1" customWidth="1"/>
  </cols>
  <sheetData>
    <row r="1" spans="1:30" ht="27" x14ac:dyDescent="0.5">
      <c r="A1" s="104" t="s">
        <v>301</v>
      </c>
    </row>
    <row r="2" spans="1:30" ht="15" customHeight="1" x14ac:dyDescent="0.5">
      <c r="A2" s="104"/>
      <c r="D2" s="110" t="s">
        <v>7</v>
      </c>
    </row>
    <row r="3" spans="1:30" ht="15" customHeight="1" x14ac:dyDescent="0.5">
      <c r="A3" s="104"/>
      <c r="D3" s="67" t="s">
        <v>37</v>
      </c>
    </row>
    <row r="4" spans="1:30" s="234" customFormat="1" x14ac:dyDescent="0.3">
      <c r="B4" s="234">
        <v>2</v>
      </c>
      <c r="C4" s="234">
        <v>3</v>
      </c>
      <c r="D4" s="234">
        <v>6</v>
      </c>
      <c r="E4" s="234">
        <v>8</v>
      </c>
      <c r="F4" s="235"/>
      <c r="G4" s="236"/>
      <c r="H4" s="234">
        <v>8</v>
      </c>
      <c r="I4" s="234">
        <v>9</v>
      </c>
      <c r="J4" s="234">
        <v>10</v>
      </c>
      <c r="K4" s="234">
        <v>11</v>
      </c>
      <c r="L4" s="234">
        <v>12</v>
      </c>
      <c r="M4" s="234">
        <v>13</v>
      </c>
      <c r="N4" s="234">
        <v>14</v>
      </c>
      <c r="O4" s="234">
        <v>15</v>
      </c>
      <c r="P4" s="234">
        <v>16</v>
      </c>
      <c r="Q4" s="237"/>
      <c r="R4" s="237"/>
      <c r="T4" s="238"/>
      <c r="U4" s="237"/>
      <c r="V4" s="234">
        <v>8</v>
      </c>
      <c r="W4" s="234">
        <v>9</v>
      </c>
      <c r="X4" s="234">
        <v>10</v>
      </c>
      <c r="Z4" s="237"/>
      <c r="AA4" s="237">
        <v>9</v>
      </c>
      <c r="AB4" s="237"/>
      <c r="AC4" s="239"/>
    </row>
    <row r="5" spans="1:30" ht="15" x14ac:dyDescent="0.25">
      <c r="B5" s="8"/>
      <c r="C5" s="8"/>
      <c r="E5" s="8"/>
      <c r="F5" s="108" t="s">
        <v>24</v>
      </c>
      <c r="G5" s="108"/>
      <c r="H5" s="259" t="s">
        <v>21</v>
      </c>
      <c r="I5" s="260"/>
      <c r="J5" s="260"/>
      <c r="K5" s="260"/>
      <c r="L5" s="260"/>
      <c r="M5" s="260"/>
      <c r="N5" s="260"/>
      <c r="O5" s="260"/>
      <c r="P5" s="260"/>
      <c r="Q5" s="260"/>
      <c r="R5" s="260"/>
      <c r="S5" s="260"/>
      <c r="T5" s="260"/>
      <c r="U5" s="261"/>
      <c r="V5" s="259" t="s">
        <v>15</v>
      </c>
      <c r="W5" s="260"/>
      <c r="X5" s="260"/>
      <c r="Y5" s="260"/>
      <c r="Z5" s="261"/>
      <c r="AA5" s="259" t="s">
        <v>48</v>
      </c>
      <c r="AB5" s="261"/>
      <c r="AC5" s="126" t="s">
        <v>40</v>
      </c>
      <c r="AD5" s="29" t="s">
        <v>41</v>
      </c>
    </row>
    <row r="6" spans="1:30" s="10" customFormat="1" ht="30" x14ac:dyDescent="0.25">
      <c r="A6" s="109" t="s">
        <v>57</v>
      </c>
      <c r="B6" s="110" t="s">
        <v>0</v>
      </c>
      <c r="C6" s="110" t="s">
        <v>5</v>
      </c>
      <c r="D6" s="110" t="s">
        <v>7</v>
      </c>
      <c r="E6" s="110" t="s">
        <v>1</v>
      </c>
      <c r="F6" s="17" t="s">
        <v>24</v>
      </c>
      <c r="G6" s="20" t="s">
        <v>23</v>
      </c>
      <c r="H6" s="17" t="s">
        <v>80</v>
      </c>
      <c r="I6" s="17" t="s">
        <v>79</v>
      </c>
      <c r="J6" s="17" t="s">
        <v>81</v>
      </c>
      <c r="K6" s="17" t="s">
        <v>82</v>
      </c>
      <c r="L6" s="17" t="s">
        <v>83</v>
      </c>
      <c r="M6" s="17" t="s">
        <v>84</v>
      </c>
      <c r="N6" s="17" t="s">
        <v>85</v>
      </c>
      <c r="O6" s="17" t="s">
        <v>86</v>
      </c>
      <c r="P6" s="17" t="s">
        <v>87</v>
      </c>
      <c r="Q6" s="22" t="s">
        <v>77</v>
      </c>
      <c r="R6" s="22" t="s">
        <v>78</v>
      </c>
      <c r="S6" s="17" t="s">
        <v>88</v>
      </c>
      <c r="T6" s="17" t="s">
        <v>16</v>
      </c>
      <c r="U6" s="20" t="s">
        <v>17</v>
      </c>
      <c r="V6" s="17" t="s">
        <v>12</v>
      </c>
      <c r="W6" s="17" t="s">
        <v>13</v>
      </c>
      <c r="X6" s="17" t="s">
        <v>33</v>
      </c>
      <c r="Y6" s="17" t="s">
        <v>22</v>
      </c>
      <c r="Z6" s="20" t="s">
        <v>20</v>
      </c>
      <c r="AA6" s="20" t="s">
        <v>49</v>
      </c>
      <c r="AB6" s="20" t="s">
        <v>50</v>
      </c>
      <c r="AC6" s="30" t="s">
        <v>89</v>
      </c>
      <c r="AD6" s="30" t="s">
        <v>51</v>
      </c>
    </row>
    <row r="7" spans="1:30" s="226" customFormat="1" x14ac:dyDescent="0.25">
      <c r="A7" s="117">
        <v>70</v>
      </c>
      <c r="B7" s="250" t="s">
        <v>114</v>
      </c>
      <c r="C7" s="250" t="s">
        <v>115</v>
      </c>
      <c r="D7" s="16" t="s">
        <v>311</v>
      </c>
      <c r="E7" s="250" t="s">
        <v>280</v>
      </c>
      <c r="F7" s="242">
        <f>IF(AND(A7&lt;&gt;"",G7&gt;0),RANK(AD7,AD$7:AD$46,0),"")</f>
        <v>1</v>
      </c>
      <c r="G7" s="243">
        <f>IF(A7&lt;&gt;"",U7+Z7+AB7,"")</f>
        <v>300</v>
      </c>
      <c r="H7" s="244">
        <f t="shared" ref="H7:P16" si="0">IFERROR(VLOOKUP($A7,Resultats_Trial,H$4,FALSE),"")</f>
        <v>6</v>
      </c>
      <c r="I7" s="244">
        <f t="shared" si="0"/>
        <v>2</v>
      </c>
      <c r="J7" s="245">
        <f t="shared" si="0"/>
        <v>1.238425925925926E-3</v>
      </c>
      <c r="K7" s="244">
        <f t="shared" si="0"/>
        <v>3</v>
      </c>
      <c r="L7" s="244">
        <f t="shared" si="0"/>
        <v>5</v>
      </c>
      <c r="M7" s="245">
        <f t="shared" si="0"/>
        <v>1.5046296296296296E-3</v>
      </c>
      <c r="N7" s="244">
        <f t="shared" si="0"/>
        <v>10</v>
      </c>
      <c r="O7" s="244">
        <f t="shared" si="0"/>
        <v>4</v>
      </c>
      <c r="P7" s="245">
        <f t="shared" si="0"/>
        <v>6.7129629629629625E-4</v>
      </c>
      <c r="Q7" s="246">
        <f t="shared" ref="Q7:Q46" si="1">IF($A7&lt;&gt;"",SUM(H7,K7,N7),"")</f>
        <v>19</v>
      </c>
      <c r="R7" s="246">
        <f t="shared" ref="R7:R46" si="2">IF($A7&lt;&gt;"",SUM(I7,L7,O7),"")</f>
        <v>11</v>
      </c>
      <c r="S7" s="232">
        <f t="shared" ref="S7:S46" si="3">IF($A7&lt;&gt;"",SUM(J7,M7,P7),"")</f>
        <v>3.414351851851852E-3</v>
      </c>
      <c r="T7" s="247">
        <f t="shared" ref="T7:T46" si="4">IF($A7&lt;&gt;"",RANK(AC7,AC$7:AC$46,0),"")</f>
        <v>1</v>
      </c>
      <c r="U7" s="246">
        <f t="shared" ref="U7:U46" si="5">IF(AND($B7&lt;&gt;"",T7&lt;&gt;""),VLOOKUP(T7,Points_Classement,2,FALSE),0)</f>
        <v>150</v>
      </c>
      <c r="V7" s="222" t="str">
        <f t="shared" ref="V7:X26" si="6">IF($A7&lt;&gt;"",IFERROR(VLOOKUP($A7,Resultats_DH,V$4,FALSE),"-"),"")</f>
        <v>-</v>
      </c>
      <c r="W7" s="222" t="str">
        <f t="shared" si="6"/>
        <v>-</v>
      </c>
      <c r="X7" s="222" t="str">
        <f t="shared" si="6"/>
        <v>-</v>
      </c>
      <c r="Y7" s="223" t="str">
        <f t="shared" ref="Y7:Y46" si="7">IF(AND($A7&lt;&gt;"",X7&lt;&gt;"-"),RANK(X7,X$7:X$46,1),"")</f>
        <v/>
      </c>
      <c r="Z7" s="246">
        <f t="shared" ref="Z7:Z46" si="8">IF(AND($A7&lt;&gt;"",Y7&lt;&gt;""),VLOOKUP(Y7,Points_Classement,2,FALSE),0)</f>
        <v>0</v>
      </c>
      <c r="AA7" s="246">
        <f t="shared" ref="AA7:AA46" si="9">IF($A7&lt;&gt;"",IFERROR(VLOOKUP($A7,Resultats_XC,V$4,FALSE),"-"),"")</f>
        <v>1</v>
      </c>
      <c r="AB7" s="246">
        <f t="shared" ref="AB7:AB46" si="10">IF(AND($A7&lt;&gt;"",AA7&lt;&gt;""),IFERROR(VLOOKUP(AA7,Points_Classement,2,FALSE),0),0)</f>
        <v>150</v>
      </c>
      <c r="AC7" s="224">
        <f t="shared" ref="AC7:AC46" si="11">IF(A7&lt;&gt;"",+Q7*1000000- R7*1000-(HOUR(S7)*3600+MINUTE(S7)*60+SECOND(S7)),"")</f>
        <v>18988705</v>
      </c>
      <c r="AD7" s="225">
        <f t="shared" ref="AD7:AD46" si="12">IF($A7&lt;&gt;"",U7+Z7+AB7+(1-IF(Epreuve_prépondérante="DH",IFERROR(Y7/100,1),IF(Epreuve_prépondérante="Trial",IFERROR(T7/100,1),IFERROR(AA7/100,1)))),"")</f>
        <v>300</v>
      </c>
    </row>
    <row r="8" spans="1:30" ht="15.75" x14ac:dyDescent="0.25">
      <c r="A8" s="117"/>
      <c r="B8" s="117"/>
      <c r="C8" s="117"/>
      <c r="D8" s="117"/>
      <c r="E8" s="117"/>
      <c r="F8" s="117"/>
      <c r="G8" s="117"/>
      <c r="H8" s="229" t="str">
        <f t="shared" si="0"/>
        <v/>
      </c>
      <c r="I8" s="229" t="str">
        <f t="shared" si="0"/>
        <v/>
      </c>
      <c r="J8" s="230" t="str">
        <f t="shared" si="0"/>
        <v/>
      </c>
      <c r="K8" s="229" t="str">
        <f t="shared" si="0"/>
        <v/>
      </c>
      <c r="L8" s="229" t="str">
        <f t="shared" si="0"/>
        <v/>
      </c>
      <c r="M8" s="230" t="str">
        <f t="shared" si="0"/>
        <v/>
      </c>
      <c r="N8" s="229" t="str">
        <f t="shared" si="0"/>
        <v/>
      </c>
      <c r="O8" s="229" t="str">
        <f t="shared" si="0"/>
        <v/>
      </c>
      <c r="P8" s="230" t="str">
        <f t="shared" si="0"/>
        <v/>
      </c>
      <c r="Q8" s="231" t="str">
        <f t="shared" si="1"/>
        <v/>
      </c>
      <c r="R8" s="231" t="str">
        <f t="shared" si="2"/>
        <v/>
      </c>
      <c r="S8" s="232" t="str">
        <f t="shared" si="3"/>
        <v/>
      </c>
      <c r="T8" s="233" t="str">
        <f t="shared" si="4"/>
        <v/>
      </c>
      <c r="U8" s="231">
        <f t="shared" si="5"/>
        <v>0</v>
      </c>
      <c r="V8" s="14" t="str">
        <f t="shared" si="6"/>
        <v/>
      </c>
      <c r="W8" s="14" t="str">
        <f t="shared" si="6"/>
        <v/>
      </c>
      <c r="X8" s="14" t="str">
        <f t="shared" si="6"/>
        <v/>
      </c>
      <c r="Y8" s="9" t="str">
        <f t="shared" si="7"/>
        <v/>
      </c>
      <c r="Z8" s="231">
        <f t="shared" si="8"/>
        <v>0</v>
      </c>
      <c r="AA8" s="231" t="str">
        <f t="shared" si="9"/>
        <v/>
      </c>
      <c r="AB8" s="231">
        <f t="shared" si="10"/>
        <v>0</v>
      </c>
      <c r="AC8" s="132" t="str">
        <f t="shared" si="11"/>
        <v/>
      </c>
      <c r="AD8" s="15" t="str">
        <f t="shared" si="12"/>
        <v/>
      </c>
    </row>
    <row r="9" spans="1:30" x14ac:dyDescent="0.3">
      <c r="A9" s="146"/>
      <c r="B9" s="105"/>
      <c r="C9" s="105"/>
      <c r="D9" s="16"/>
      <c r="E9" s="107"/>
      <c r="F9" s="227" t="str">
        <f t="shared" ref="F9:F46" si="13">IF(AND(A9&lt;&gt;"",G9&gt;0),RANK(AD9,AD$7:AD$46,0),"")</f>
        <v/>
      </c>
      <c r="G9" s="228" t="str">
        <f t="shared" ref="G9:G46" si="14">IF(A9&lt;&gt;"",U9+Z9+AB9,"")</f>
        <v/>
      </c>
      <c r="H9" s="229" t="str">
        <f t="shared" si="0"/>
        <v/>
      </c>
      <c r="I9" s="229" t="str">
        <f t="shared" si="0"/>
        <v/>
      </c>
      <c r="J9" s="230" t="str">
        <f t="shared" si="0"/>
        <v/>
      </c>
      <c r="K9" s="229" t="str">
        <f t="shared" si="0"/>
        <v/>
      </c>
      <c r="L9" s="229" t="str">
        <f t="shared" si="0"/>
        <v/>
      </c>
      <c r="M9" s="230" t="str">
        <f t="shared" si="0"/>
        <v/>
      </c>
      <c r="N9" s="229" t="str">
        <f t="shared" si="0"/>
        <v/>
      </c>
      <c r="O9" s="229" t="str">
        <f t="shared" si="0"/>
        <v/>
      </c>
      <c r="P9" s="230" t="str">
        <f t="shared" si="0"/>
        <v/>
      </c>
      <c r="Q9" s="231" t="str">
        <f t="shared" si="1"/>
        <v/>
      </c>
      <c r="R9" s="231" t="str">
        <f t="shared" si="2"/>
        <v/>
      </c>
      <c r="S9" s="232" t="str">
        <f t="shared" si="3"/>
        <v/>
      </c>
      <c r="T9" s="233" t="str">
        <f t="shared" si="4"/>
        <v/>
      </c>
      <c r="U9" s="231">
        <f t="shared" si="5"/>
        <v>0</v>
      </c>
      <c r="V9" s="14" t="str">
        <f t="shared" si="6"/>
        <v/>
      </c>
      <c r="W9" s="14" t="str">
        <f t="shared" si="6"/>
        <v/>
      </c>
      <c r="X9" s="14" t="str">
        <f t="shared" si="6"/>
        <v/>
      </c>
      <c r="Y9" s="9" t="str">
        <f t="shared" si="7"/>
        <v/>
      </c>
      <c r="Z9" s="231">
        <f t="shared" si="8"/>
        <v>0</v>
      </c>
      <c r="AA9" s="231" t="str">
        <f t="shared" si="9"/>
        <v/>
      </c>
      <c r="AB9" s="231">
        <f t="shared" si="10"/>
        <v>0</v>
      </c>
      <c r="AC9" s="132" t="str">
        <f t="shared" si="11"/>
        <v/>
      </c>
      <c r="AD9" s="15" t="str">
        <f t="shared" si="12"/>
        <v/>
      </c>
    </row>
    <row r="10" spans="1:30" x14ac:dyDescent="0.3">
      <c r="A10" s="146"/>
      <c r="B10" s="105"/>
      <c r="C10" s="105"/>
      <c r="D10" s="16"/>
      <c r="E10" s="118"/>
      <c r="F10" s="227" t="str">
        <f t="shared" si="13"/>
        <v/>
      </c>
      <c r="G10" s="228" t="str">
        <f t="shared" si="14"/>
        <v/>
      </c>
      <c r="H10" s="229" t="str">
        <f t="shared" si="0"/>
        <v/>
      </c>
      <c r="I10" s="229" t="str">
        <f t="shared" si="0"/>
        <v/>
      </c>
      <c r="J10" s="230" t="str">
        <f t="shared" si="0"/>
        <v/>
      </c>
      <c r="K10" s="229" t="str">
        <f t="shared" si="0"/>
        <v/>
      </c>
      <c r="L10" s="229" t="str">
        <f t="shared" si="0"/>
        <v/>
      </c>
      <c r="M10" s="230" t="str">
        <f t="shared" si="0"/>
        <v/>
      </c>
      <c r="N10" s="229" t="str">
        <f t="shared" si="0"/>
        <v/>
      </c>
      <c r="O10" s="229" t="str">
        <f t="shared" si="0"/>
        <v/>
      </c>
      <c r="P10" s="230" t="str">
        <f t="shared" si="0"/>
        <v/>
      </c>
      <c r="Q10" s="231" t="str">
        <f t="shared" si="1"/>
        <v/>
      </c>
      <c r="R10" s="231" t="str">
        <f t="shared" si="2"/>
        <v/>
      </c>
      <c r="S10" s="232" t="str">
        <f t="shared" si="3"/>
        <v/>
      </c>
      <c r="T10" s="233" t="str">
        <f t="shared" si="4"/>
        <v/>
      </c>
      <c r="U10" s="231">
        <f t="shared" si="5"/>
        <v>0</v>
      </c>
      <c r="V10" s="14" t="str">
        <f t="shared" si="6"/>
        <v/>
      </c>
      <c r="W10" s="14" t="str">
        <f t="shared" si="6"/>
        <v/>
      </c>
      <c r="X10" s="14" t="str">
        <f t="shared" si="6"/>
        <v/>
      </c>
      <c r="Y10" s="9" t="str">
        <f t="shared" si="7"/>
        <v/>
      </c>
      <c r="Z10" s="231">
        <f t="shared" si="8"/>
        <v>0</v>
      </c>
      <c r="AA10" s="231" t="str">
        <f t="shared" si="9"/>
        <v/>
      </c>
      <c r="AB10" s="231">
        <f t="shared" si="10"/>
        <v>0</v>
      </c>
      <c r="AC10" s="132" t="str">
        <f t="shared" si="11"/>
        <v/>
      </c>
      <c r="AD10" s="15" t="str">
        <f t="shared" si="12"/>
        <v/>
      </c>
    </row>
    <row r="11" spans="1:30" x14ac:dyDescent="0.3">
      <c r="A11" s="16"/>
      <c r="B11" s="105"/>
      <c r="C11" s="105"/>
      <c r="D11" s="116"/>
      <c r="E11" s="118"/>
      <c r="F11" s="227" t="str">
        <f t="shared" si="13"/>
        <v/>
      </c>
      <c r="G11" s="228" t="str">
        <f t="shared" si="14"/>
        <v/>
      </c>
      <c r="H11" s="229" t="str">
        <f t="shared" si="0"/>
        <v/>
      </c>
      <c r="I11" s="229" t="str">
        <f t="shared" si="0"/>
        <v/>
      </c>
      <c r="J11" s="230" t="str">
        <f t="shared" si="0"/>
        <v/>
      </c>
      <c r="K11" s="229" t="str">
        <f t="shared" si="0"/>
        <v/>
      </c>
      <c r="L11" s="229" t="str">
        <f t="shared" si="0"/>
        <v/>
      </c>
      <c r="M11" s="230" t="str">
        <f t="shared" si="0"/>
        <v/>
      </c>
      <c r="N11" s="229" t="str">
        <f t="shared" si="0"/>
        <v/>
      </c>
      <c r="O11" s="229" t="str">
        <f t="shared" si="0"/>
        <v/>
      </c>
      <c r="P11" s="230" t="str">
        <f t="shared" si="0"/>
        <v/>
      </c>
      <c r="Q11" s="231" t="str">
        <f t="shared" si="1"/>
        <v/>
      </c>
      <c r="R11" s="231" t="str">
        <f t="shared" si="2"/>
        <v/>
      </c>
      <c r="S11" s="232" t="str">
        <f t="shared" si="3"/>
        <v/>
      </c>
      <c r="T11" s="233" t="str">
        <f t="shared" si="4"/>
        <v/>
      </c>
      <c r="U11" s="231">
        <f t="shared" si="5"/>
        <v>0</v>
      </c>
      <c r="V11" s="14" t="str">
        <f t="shared" si="6"/>
        <v/>
      </c>
      <c r="W11" s="14" t="str">
        <f t="shared" si="6"/>
        <v/>
      </c>
      <c r="X11" s="14" t="str">
        <f t="shared" si="6"/>
        <v/>
      </c>
      <c r="Y11" s="9" t="str">
        <f t="shared" si="7"/>
        <v/>
      </c>
      <c r="Z11" s="231">
        <f t="shared" si="8"/>
        <v>0</v>
      </c>
      <c r="AA11" s="231" t="str">
        <f t="shared" si="9"/>
        <v/>
      </c>
      <c r="AB11" s="231">
        <f t="shared" si="10"/>
        <v>0</v>
      </c>
      <c r="AC11" s="132" t="str">
        <f t="shared" si="11"/>
        <v/>
      </c>
      <c r="AD11" s="15" t="str">
        <f t="shared" si="12"/>
        <v/>
      </c>
    </row>
    <row r="12" spans="1:30" x14ac:dyDescent="0.3">
      <c r="A12" s="16"/>
      <c r="B12" s="105"/>
      <c r="C12" s="105"/>
      <c r="D12" s="116"/>
      <c r="E12" s="118"/>
      <c r="F12" s="227" t="str">
        <f t="shared" si="13"/>
        <v/>
      </c>
      <c r="G12" s="228" t="str">
        <f t="shared" si="14"/>
        <v/>
      </c>
      <c r="H12" s="229" t="str">
        <f t="shared" si="0"/>
        <v/>
      </c>
      <c r="I12" s="229" t="str">
        <f t="shared" si="0"/>
        <v/>
      </c>
      <c r="J12" s="230" t="str">
        <f t="shared" si="0"/>
        <v/>
      </c>
      <c r="K12" s="229" t="str">
        <f t="shared" si="0"/>
        <v/>
      </c>
      <c r="L12" s="229" t="str">
        <f t="shared" si="0"/>
        <v/>
      </c>
      <c r="M12" s="230" t="str">
        <f t="shared" si="0"/>
        <v/>
      </c>
      <c r="N12" s="229" t="str">
        <f t="shared" si="0"/>
        <v/>
      </c>
      <c r="O12" s="229" t="str">
        <f t="shared" si="0"/>
        <v/>
      </c>
      <c r="P12" s="230" t="str">
        <f t="shared" si="0"/>
        <v/>
      </c>
      <c r="Q12" s="231" t="str">
        <f t="shared" si="1"/>
        <v/>
      </c>
      <c r="R12" s="231" t="str">
        <f t="shared" si="2"/>
        <v/>
      </c>
      <c r="S12" s="232" t="str">
        <f t="shared" si="3"/>
        <v/>
      </c>
      <c r="T12" s="233" t="str">
        <f t="shared" si="4"/>
        <v/>
      </c>
      <c r="U12" s="231">
        <f t="shared" si="5"/>
        <v>0</v>
      </c>
      <c r="V12" s="14" t="str">
        <f t="shared" si="6"/>
        <v/>
      </c>
      <c r="W12" s="14" t="str">
        <f t="shared" si="6"/>
        <v/>
      </c>
      <c r="X12" s="14" t="str">
        <f t="shared" si="6"/>
        <v/>
      </c>
      <c r="Y12" s="9" t="str">
        <f t="shared" si="7"/>
        <v/>
      </c>
      <c r="Z12" s="231">
        <f t="shared" si="8"/>
        <v>0</v>
      </c>
      <c r="AA12" s="231" t="str">
        <f t="shared" si="9"/>
        <v/>
      </c>
      <c r="AB12" s="231">
        <f t="shared" si="10"/>
        <v>0</v>
      </c>
      <c r="AC12" s="132" t="str">
        <f t="shared" si="11"/>
        <v/>
      </c>
      <c r="AD12" s="15" t="str">
        <f t="shared" si="12"/>
        <v/>
      </c>
    </row>
    <row r="13" spans="1:30" x14ac:dyDescent="0.3">
      <c r="A13" s="16"/>
      <c r="B13" s="105"/>
      <c r="C13" s="105"/>
      <c r="D13" s="116"/>
      <c r="E13" s="118"/>
      <c r="F13" s="227" t="str">
        <f t="shared" si="13"/>
        <v/>
      </c>
      <c r="G13" s="228" t="str">
        <f t="shared" si="14"/>
        <v/>
      </c>
      <c r="H13" s="229" t="str">
        <f t="shared" si="0"/>
        <v/>
      </c>
      <c r="I13" s="229" t="str">
        <f t="shared" si="0"/>
        <v/>
      </c>
      <c r="J13" s="230" t="str">
        <f t="shared" si="0"/>
        <v/>
      </c>
      <c r="K13" s="229" t="str">
        <f t="shared" si="0"/>
        <v/>
      </c>
      <c r="L13" s="229" t="str">
        <f t="shared" si="0"/>
        <v/>
      </c>
      <c r="M13" s="230" t="str">
        <f t="shared" si="0"/>
        <v/>
      </c>
      <c r="N13" s="229" t="str">
        <f t="shared" si="0"/>
        <v/>
      </c>
      <c r="O13" s="229" t="str">
        <f t="shared" si="0"/>
        <v/>
      </c>
      <c r="P13" s="230" t="str">
        <f t="shared" si="0"/>
        <v/>
      </c>
      <c r="Q13" s="231" t="str">
        <f t="shared" si="1"/>
        <v/>
      </c>
      <c r="R13" s="231" t="str">
        <f t="shared" si="2"/>
        <v/>
      </c>
      <c r="S13" s="232" t="str">
        <f t="shared" si="3"/>
        <v/>
      </c>
      <c r="T13" s="233" t="str">
        <f t="shared" si="4"/>
        <v/>
      </c>
      <c r="U13" s="231">
        <f t="shared" si="5"/>
        <v>0</v>
      </c>
      <c r="V13" s="14" t="str">
        <f t="shared" si="6"/>
        <v/>
      </c>
      <c r="W13" s="14" t="str">
        <f t="shared" si="6"/>
        <v/>
      </c>
      <c r="X13" s="14" t="str">
        <f t="shared" si="6"/>
        <v/>
      </c>
      <c r="Y13" s="9" t="str">
        <f t="shared" si="7"/>
        <v/>
      </c>
      <c r="Z13" s="231">
        <f t="shared" si="8"/>
        <v>0</v>
      </c>
      <c r="AA13" s="231" t="str">
        <f t="shared" si="9"/>
        <v/>
      </c>
      <c r="AB13" s="231">
        <f t="shared" si="10"/>
        <v>0</v>
      </c>
      <c r="AC13" s="132" t="str">
        <f t="shared" si="11"/>
        <v/>
      </c>
      <c r="AD13" s="15" t="str">
        <f t="shared" si="12"/>
        <v/>
      </c>
    </row>
    <row r="14" spans="1:30" x14ac:dyDescent="0.3">
      <c r="A14" s="16"/>
      <c r="B14" s="105"/>
      <c r="C14" s="105"/>
      <c r="D14" s="116"/>
      <c r="E14" s="118"/>
      <c r="F14" s="227" t="str">
        <f t="shared" si="13"/>
        <v/>
      </c>
      <c r="G14" s="228" t="str">
        <f t="shared" si="14"/>
        <v/>
      </c>
      <c r="H14" s="229" t="str">
        <f t="shared" si="0"/>
        <v/>
      </c>
      <c r="I14" s="229" t="str">
        <f t="shared" si="0"/>
        <v/>
      </c>
      <c r="J14" s="230" t="str">
        <f t="shared" si="0"/>
        <v/>
      </c>
      <c r="K14" s="229" t="str">
        <f t="shared" si="0"/>
        <v/>
      </c>
      <c r="L14" s="229" t="str">
        <f t="shared" si="0"/>
        <v/>
      </c>
      <c r="M14" s="230" t="str">
        <f t="shared" si="0"/>
        <v/>
      </c>
      <c r="N14" s="229" t="str">
        <f t="shared" si="0"/>
        <v/>
      </c>
      <c r="O14" s="229" t="str">
        <f t="shared" si="0"/>
        <v/>
      </c>
      <c r="P14" s="230" t="str">
        <f t="shared" si="0"/>
        <v/>
      </c>
      <c r="Q14" s="231" t="str">
        <f t="shared" si="1"/>
        <v/>
      </c>
      <c r="R14" s="231" t="str">
        <f t="shared" si="2"/>
        <v/>
      </c>
      <c r="S14" s="232" t="str">
        <f t="shared" si="3"/>
        <v/>
      </c>
      <c r="T14" s="233" t="str">
        <f t="shared" si="4"/>
        <v/>
      </c>
      <c r="U14" s="231">
        <f t="shared" si="5"/>
        <v>0</v>
      </c>
      <c r="V14" s="14" t="str">
        <f t="shared" si="6"/>
        <v/>
      </c>
      <c r="W14" s="14" t="str">
        <f t="shared" si="6"/>
        <v/>
      </c>
      <c r="X14" s="14" t="str">
        <f t="shared" si="6"/>
        <v/>
      </c>
      <c r="Y14" s="9" t="str">
        <f t="shared" si="7"/>
        <v/>
      </c>
      <c r="Z14" s="231">
        <f t="shared" si="8"/>
        <v>0</v>
      </c>
      <c r="AA14" s="231" t="str">
        <f t="shared" si="9"/>
        <v/>
      </c>
      <c r="AB14" s="231">
        <f t="shared" si="10"/>
        <v>0</v>
      </c>
      <c r="AC14" s="132" t="str">
        <f t="shared" si="11"/>
        <v/>
      </c>
      <c r="AD14" s="15" t="str">
        <f t="shared" si="12"/>
        <v/>
      </c>
    </row>
    <row r="15" spans="1:30" x14ac:dyDescent="0.3">
      <c r="A15" s="16"/>
      <c r="B15" s="105"/>
      <c r="C15" s="105"/>
      <c r="D15" s="116"/>
      <c r="E15" s="118"/>
      <c r="F15" s="227" t="str">
        <f t="shared" si="13"/>
        <v/>
      </c>
      <c r="G15" s="228" t="str">
        <f t="shared" si="14"/>
        <v/>
      </c>
      <c r="H15" s="229" t="str">
        <f t="shared" si="0"/>
        <v/>
      </c>
      <c r="I15" s="229" t="str">
        <f t="shared" si="0"/>
        <v/>
      </c>
      <c r="J15" s="230" t="str">
        <f t="shared" si="0"/>
        <v/>
      </c>
      <c r="K15" s="229" t="str">
        <f t="shared" si="0"/>
        <v/>
      </c>
      <c r="L15" s="229" t="str">
        <f t="shared" si="0"/>
        <v/>
      </c>
      <c r="M15" s="230" t="str">
        <f t="shared" si="0"/>
        <v/>
      </c>
      <c r="N15" s="229" t="str">
        <f t="shared" si="0"/>
        <v/>
      </c>
      <c r="O15" s="229" t="str">
        <f t="shared" si="0"/>
        <v/>
      </c>
      <c r="P15" s="230" t="str">
        <f t="shared" si="0"/>
        <v/>
      </c>
      <c r="Q15" s="231" t="str">
        <f t="shared" si="1"/>
        <v/>
      </c>
      <c r="R15" s="231" t="str">
        <f t="shared" si="2"/>
        <v/>
      </c>
      <c r="S15" s="232" t="str">
        <f t="shared" si="3"/>
        <v/>
      </c>
      <c r="T15" s="233" t="str">
        <f t="shared" si="4"/>
        <v/>
      </c>
      <c r="U15" s="231">
        <f t="shared" si="5"/>
        <v>0</v>
      </c>
      <c r="V15" s="14" t="str">
        <f t="shared" si="6"/>
        <v/>
      </c>
      <c r="W15" s="14" t="str">
        <f t="shared" si="6"/>
        <v/>
      </c>
      <c r="X15" s="14" t="str">
        <f t="shared" si="6"/>
        <v/>
      </c>
      <c r="Y15" s="9" t="str">
        <f t="shared" si="7"/>
        <v/>
      </c>
      <c r="Z15" s="231">
        <f t="shared" si="8"/>
        <v>0</v>
      </c>
      <c r="AA15" s="231" t="str">
        <f t="shared" si="9"/>
        <v/>
      </c>
      <c r="AB15" s="231">
        <f t="shared" si="10"/>
        <v>0</v>
      </c>
      <c r="AC15" s="132" t="str">
        <f t="shared" si="11"/>
        <v/>
      </c>
      <c r="AD15" s="15" t="str">
        <f t="shared" si="12"/>
        <v/>
      </c>
    </row>
    <row r="16" spans="1:30" x14ac:dyDescent="0.3">
      <c r="A16" s="16"/>
      <c r="B16" s="105"/>
      <c r="C16" s="105"/>
      <c r="D16" s="116"/>
      <c r="E16" s="118"/>
      <c r="F16" s="227" t="str">
        <f t="shared" si="13"/>
        <v/>
      </c>
      <c r="G16" s="228" t="str">
        <f t="shared" si="14"/>
        <v/>
      </c>
      <c r="H16" s="229" t="str">
        <f t="shared" si="0"/>
        <v/>
      </c>
      <c r="I16" s="229" t="str">
        <f t="shared" si="0"/>
        <v/>
      </c>
      <c r="J16" s="230" t="str">
        <f t="shared" si="0"/>
        <v/>
      </c>
      <c r="K16" s="229" t="str">
        <f t="shared" si="0"/>
        <v/>
      </c>
      <c r="L16" s="229" t="str">
        <f t="shared" si="0"/>
        <v/>
      </c>
      <c r="M16" s="230" t="str">
        <f t="shared" si="0"/>
        <v/>
      </c>
      <c r="N16" s="229" t="str">
        <f t="shared" si="0"/>
        <v/>
      </c>
      <c r="O16" s="229" t="str">
        <f t="shared" si="0"/>
        <v/>
      </c>
      <c r="P16" s="230" t="str">
        <f t="shared" si="0"/>
        <v/>
      </c>
      <c r="Q16" s="231" t="str">
        <f t="shared" si="1"/>
        <v/>
      </c>
      <c r="R16" s="231" t="str">
        <f t="shared" si="2"/>
        <v/>
      </c>
      <c r="S16" s="232" t="str">
        <f t="shared" si="3"/>
        <v/>
      </c>
      <c r="T16" s="233" t="str">
        <f t="shared" si="4"/>
        <v/>
      </c>
      <c r="U16" s="231">
        <f t="shared" si="5"/>
        <v>0</v>
      </c>
      <c r="V16" s="14" t="str">
        <f t="shared" si="6"/>
        <v/>
      </c>
      <c r="W16" s="14" t="str">
        <f t="shared" si="6"/>
        <v/>
      </c>
      <c r="X16" s="14" t="str">
        <f t="shared" si="6"/>
        <v/>
      </c>
      <c r="Y16" s="9" t="str">
        <f t="shared" si="7"/>
        <v/>
      </c>
      <c r="Z16" s="231">
        <f t="shared" si="8"/>
        <v>0</v>
      </c>
      <c r="AA16" s="231" t="str">
        <f t="shared" si="9"/>
        <v/>
      </c>
      <c r="AB16" s="231">
        <f t="shared" si="10"/>
        <v>0</v>
      </c>
      <c r="AC16" s="132" t="str">
        <f t="shared" si="11"/>
        <v/>
      </c>
      <c r="AD16" s="15" t="str">
        <f t="shared" si="12"/>
        <v/>
      </c>
    </row>
    <row r="17" spans="1:30" x14ac:dyDescent="0.3">
      <c r="A17" s="16"/>
      <c r="B17" s="105"/>
      <c r="C17" s="105"/>
      <c r="D17" s="116"/>
      <c r="E17" s="118"/>
      <c r="F17" s="227" t="str">
        <f t="shared" si="13"/>
        <v/>
      </c>
      <c r="G17" s="228" t="str">
        <f t="shared" si="14"/>
        <v/>
      </c>
      <c r="H17" s="229" t="str">
        <f t="shared" ref="H17:P26" si="15">IFERROR(VLOOKUP($A17,Resultats_Trial,H$4,FALSE),"")</f>
        <v/>
      </c>
      <c r="I17" s="229" t="str">
        <f t="shared" si="15"/>
        <v/>
      </c>
      <c r="J17" s="230" t="str">
        <f t="shared" si="15"/>
        <v/>
      </c>
      <c r="K17" s="229" t="str">
        <f t="shared" si="15"/>
        <v/>
      </c>
      <c r="L17" s="229" t="str">
        <f t="shared" si="15"/>
        <v/>
      </c>
      <c r="M17" s="230" t="str">
        <f t="shared" si="15"/>
        <v/>
      </c>
      <c r="N17" s="229" t="str">
        <f t="shared" si="15"/>
        <v/>
      </c>
      <c r="O17" s="229" t="str">
        <f t="shared" si="15"/>
        <v/>
      </c>
      <c r="P17" s="230" t="str">
        <f t="shared" si="15"/>
        <v/>
      </c>
      <c r="Q17" s="231" t="str">
        <f t="shared" si="1"/>
        <v/>
      </c>
      <c r="R17" s="231" t="str">
        <f t="shared" si="2"/>
        <v/>
      </c>
      <c r="S17" s="232" t="str">
        <f t="shared" si="3"/>
        <v/>
      </c>
      <c r="T17" s="233" t="str">
        <f t="shared" si="4"/>
        <v/>
      </c>
      <c r="U17" s="231">
        <f t="shared" si="5"/>
        <v>0</v>
      </c>
      <c r="V17" s="14" t="str">
        <f t="shared" si="6"/>
        <v/>
      </c>
      <c r="W17" s="14" t="str">
        <f t="shared" si="6"/>
        <v/>
      </c>
      <c r="X17" s="14" t="str">
        <f t="shared" si="6"/>
        <v/>
      </c>
      <c r="Y17" s="9" t="str">
        <f t="shared" si="7"/>
        <v/>
      </c>
      <c r="Z17" s="231">
        <f t="shared" si="8"/>
        <v>0</v>
      </c>
      <c r="AA17" s="231" t="str">
        <f t="shared" si="9"/>
        <v/>
      </c>
      <c r="AB17" s="231">
        <f t="shared" si="10"/>
        <v>0</v>
      </c>
      <c r="AC17" s="132" t="str">
        <f t="shared" si="11"/>
        <v/>
      </c>
      <c r="AD17" s="15" t="str">
        <f t="shared" si="12"/>
        <v/>
      </c>
    </row>
    <row r="18" spans="1:30" x14ac:dyDescent="0.3">
      <c r="A18" s="16"/>
      <c r="B18" s="105"/>
      <c r="C18" s="105"/>
      <c r="D18" s="116"/>
      <c r="E18" s="118"/>
      <c r="F18" s="227" t="str">
        <f t="shared" si="13"/>
        <v/>
      </c>
      <c r="G18" s="228" t="str">
        <f t="shared" si="14"/>
        <v/>
      </c>
      <c r="H18" s="229" t="str">
        <f t="shared" si="15"/>
        <v/>
      </c>
      <c r="I18" s="229" t="str">
        <f t="shared" si="15"/>
        <v/>
      </c>
      <c r="J18" s="230" t="str">
        <f t="shared" si="15"/>
        <v/>
      </c>
      <c r="K18" s="229" t="str">
        <f t="shared" si="15"/>
        <v/>
      </c>
      <c r="L18" s="229" t="str">
        <f t="shared" si="15"/>
        <v/>
      </c>
      <c r="M18" s="230" t="str">
        <f t="shared" si="15"/>
        <v/>
      </c>
      <c r="N18" s="229" t="str">
        <f t="shared" si="15"/>
        <v/>
      </c>
      <c r="O18" s="229" t="str">
        <f t="shared" si="15"/>
        <v/>
      </c>
      <c r="P18" s="230" t="str">
        <f t="shared" si="15"/>
        <v/>
      </c>
      <c r="Q18" s="231" t="str">
        <f t="shared" si="1"/>
        <v/>
      </c>
      <c r="R18" s="231" t="str">
        <f t="shared" si="2"/>
        <v/>
      </c>
      <c r="S18" s="232" t="str">
        <f t="shared" si="3"/>
        <v/>
      </c>
      <c r="T18" s="233" t="str">
        <f t="shared" si="4"/>
        <v/>
      </c>
      <c r="U18" s="231">
        <f t="shared" si="5"/>
        <v>0</v>
      </c>
      <c r="V18" s="14" t="str">
        <f t="shared" si="6"/>
        <v/>
      </c>
      <c r="W18" s="14" t="str">
        <f t="shared" si="6"/>
        <v/>
      </c>
      <c r="X18" s="14" t="str">
        <f t="shared" si="6"/>
        <v/>
      </c>
      <c r="Y18" s="9" t="str">
        <f t="shared" si="7"/>
        <v/>
      </c>
      <c r="Z18" s="231">
        <f t="shared" si="8"/>
        <v>0</v>
      </c>
      <c r="AA18" s="231" t="str">
        <f t="shared" si="9"/>
        <v/>
      </c>
      <c r="AB18" s="231">
        <f t="shared" si="10"/>
        <v>0</v>
      </c>
      <c r="AC18" s="132" t="str">
        <f t="shared" si="11"/>
        <v/>
      </c>
      <c r="AD18" s="15" t="str">
        <f t="shared" si="12"/>
        <v/>
      </c>
    </row>
    <row r="19" spans="1:30" x14ac:dyDescent="0.3">
      <c r="A19" s="16"/>
      <c r="B19" s="105"/>
      <c r="C19" s="105"/>
      <c r="D19" s="116"/>
      <c r="E19" s="118"/>
      <c r="F19" s="227" t="str">
        <f t="shared" si="13"/>
        <v/>
      </c>
      <c r="G19" s="228" t="str">
        <f t="shared" si="14"/>
        <v/>
      </c>
      <c r="H19" s="229" t="str">
        <f t="shared" si="15"/>
        <v/>
      </c>
      <c r="I19" s="229" t="str">
        <f t="shared" si="15"/>
        <v/>
      </c>
      <c r="J19" s="230" t="str">
        <f t="shared" si="15"/>
        <v/>
      </c>
      <c r="K19" s="229" t="str">
        <f t="shared" si="15"/>
        <v/>
      </c>
      <c r="L19" s="229" t="str">
        <f t="shared" si="15"/>
        <v/>
      </c>
      <c r="M19" s="230" t="str">
        <f t="shared" si="15"/>
        <v/>
      </c>
      <c r="N19" s="229" t="str">
        <f t="shared" si="15"/>
        <v/>
      </c>
      <c r="O19" s="229" t="str">
        <f t="shared" si="15"/>
        <v/>
      </c>
      <c r="P19" s="230" t="str">
        <f t="shared" si="15"/>
        <v/>
      </c>
      <c r="Q19" s="231" t="str">
        <f t="shared" si="1"/>
        <v/>
      </c>
      <c r="R19" s="231" t="str">
        <f t="shared" si="2"/>
        <v/>
      </c>
      <c r="S19" s="232" t="str">
        <f t="shared" si="3"/>
        <v/>
      </c>
      <c r="T19" s="233" t="str">
        <f t="shared" si="4"/>
        <v/>
      </c>
      <c r="U19" s="231">
        <f t="shared" si="5"/>
        <v>0</v>
      </c>
      <c r="V19" s="14" t="str">
        <f t="shared" si="6"/>
        <v/>
      </c>
      <c r="W19" s="14" t="str">
        <f t="shared" si="6"/>
        <v/>
      </c>
      <c r="X19" s="14" t="str">
        <f t="shared" si="6"/>
        <v/>
      </c>
      <c r="Y19" s="9" t="str">
        <f t="shared" si="7"/>
        <v/>
      </c>
      <c r="Z19" s="231">
        <f t="shared" si="8"/>
        <v>0</v>
      </c>
      <c r="AA19" s="231" t="str">
        <f t="shared" si="9"/>
        <v/>
      </c>
      <c r="AB19" s="231">
        <f t="shared" si="10"/>
        <v>0</v>
      </c>
      <c r="AC19" s="132" t="str">
        <f t="shared" si="11"/>
        <v/>
      </c>
      <c r="AD19" s="15" t="str">
        <f t="shared" si="12"/>
        <v/>
      </c>
    </row>
    <row r="20" spans="1:30" x14ac:dyDescent="0.3">
      <c r="A20" s="16"/>
      <c r="B20" s="105"/>
      <c r="C20" s="105"/>
      <c r="D20" s="116"/>
      <c r="E20" s="118"/>
      <c r="F20" s="227" t="str">
        <f t="shared" si="13"/>
        <v/>
      </c>
      <c r="G20" s="228" t="str">
        <f t="shared" si="14"/>
        <v/>
      </c>
      <c r="H20" s="229" t="str">
        <f t="shared" si="15"/>
        <v/>
      </c>
      <c r="I20" s="229" t="str">
        <f t="shared" si="15"/>
        <v/>
      </c>
      <c r="J20" s="230" t="str">
        <f t="shared" si="15"/>
        <v/>
      </c>
      <c r="K20" s="229" t="str">
        <f t="shared" si="15"/>
        <v/>
      </c>
      <c r="L20" s="229" t="str">
        <f t="shared" si="15"/>
        <v/>
      </c>
      <c r="M20" s="230" t="str">
        <f t="shared" si="15"/>
        <v/>
      </c>
      <c r="N20" s="229" t="str">
        <f t="shared" si="15"/>
        <v/>
      </c>
      <c r="O20" s="229" t="str">
        <f t="shared" si="15"/>
        <v/>
      </c>
      <c r="P20" s="230" t="str">
        <f t="shared" si="15"/>
        <v/>
      </c>
      <c r="Q20" s="231" t="str">
        <f t="shared" si="1"/>
        <v/>
      </c>
      <c r="R20" s="231" t="str">
        <f t="shared" si="2"/>
        <v/>
      </c>
      <c r="S20" s="232" t="str">
        <f t="shared" si="3"/>
        <v/>
      </c>
      <c r="T20" s="233" t="str">
        <f t="shared" si="4"/>
        <v/>
      </c>
      <c r="U20" s="231">
        <f t="shared" si="5"/>
        <v>0</v>
      </c>
      <c r="V20" s="14" t="str">
        <f t="shared" si="6"/>
        <v/>
      </c>
      <c r="W20" s="14" t="str">
        <f t="shared" si="6"/>
        <v/>
      </c>
      <c r="X20" s="14" t="str">
        <f t="shared" si="6"/>
        <v/>
      </c>
      <c r="Y20" s="9" t="str">
        <f t="shared" si="7"/>
        <v/>
      </c>
      <c r="Z20" s="231">
        <f t="shared" si="8"/>
        <v>0</v>
      </c>
      <c r="AA20" s="231" t="str">
        <f t="shared" si="9"/>
        <v/>
      </c>
      <c r="AB20" s="231">
        <f t="shared" si="10"/>
        <v>0</v>
      </c>
      <c r="AC20" s="132" t="str">
        <f t="shared" si="11"/>
        <v/>
      </c>
      <c r="AD20" s="15" t="str">
        <f t="shared" si="12"/>
        <v/>
      </c>
    </row>
    <row r="21" spans="1:30" x14ac:dyDescent="0.3">
      <c r="A21" s="16"/>
      <c r="B21" s="105"/>
      <c r="C21" s="105"/>
      <c r="D21" s="116"/>
      <c r="E21" s="118"/>
      <c r="F21" s="227" t="str">
        <f t="shared" si="13"/>
        <v/>
      </c>
      <c r="G21" s="228" t="str">
        <f t="shared" si="14"/>
        <v/>
      </c>
      <c r="H21" s="229" t="str">
        <f t="shared" si="15"/>
        <v/>
      </c>
      <c r="I21" s="229" t="str">
        <f t="shared" si="15"/>
        <v/>
      </c>
      <c r="J21" s="230" t="str">
        <f t="shared" si="15"/>
        <v/>
      </c>
      <c r="K21" s="229" t="str">
        <f t="shared" si="15"/>
        <v/>
      </c>
      <c r="L21" s="229" t="str">
        <f t="shared" si="15"/>
        <v/>
      </c>
      <c r="M21" s="230" t="str">
        <f t="shared" si="15"/>
        <v/>
      </c>
      <c r="N21" s="229" t="str">
        <f t="shared" si="15"/>
        <v/>
      </c>
      <c r="O21" s="229" t="str">
        <f t="shared" si="15"/>
        <v/>
      </c>
      <c r="P21" s="230" t="str">
        <f t="shared" si="15"/>
        <v/>
      </c>
      <c r="Q21" s="231" t="str">
        <f t="shared" si="1"/>
        <v/>
      </c>
      <c r="R21" s="231" t="str">
        <f t="shared" si="2"/>
        <v/>
      </c>
      <c r="S21" s="232" t="str">
        <f t="shared" si="3"/>
        <v/>
      </c>
      <c r="T21" s="233" t="str">
        <f t="shared" si="4"/>
        <v/>
      </c>
      <c r="U21" s="231">
        <f t="shared" si="5"/>
        <v>0</v>
      </c>
      <c r="V21" s="14" t="str">
        <f t="shared" si="6"/>
        <v/>
      </c>
      <c r="W21" s="14" t="str">
        <f t="shared" si="6"/>
        <v/>
      </c>
      <c r="X21" s="14" t="str">
        <f t="shared" si="6"/>
        <v/>
      </c>
      <c r="Y21" s="9" t="str">
        <f t="shared" si="7"/>
        <v/>
      </c>
      <c r="Z21" s="231">
        <f t="shared" si="8"/>
        <v>0</v>
      </c>
      <c r="AA21" s="231" t="str">
        <f t="shared" si="9"/>
        <v/>
      </c>
      <c r="AB21" s="231">
        <f t="shared" si="10"/>
        <v>0</v>
      </c>
      <c r="AC21" s="132" t="str">
        <f t="shared" si="11"/>
        <v/>
      </c>
      <c r="AD21" s="15" t="str">
        <f t="shared" si="12"/>
        <v/>
      </c>
    </row>
    <row r="22" spans="1:30" x14ac:dyDescent="0.3">
      <c r="A22" s="16"/>
      <c r="B22" s="105"/>
      <c r="C22" s="105"/>
      <c r="D22" s="116"/>
      <c r="E22" s="118"/>
      <c r="F22" s="227" t="str">
        <f t="shared" si="13"/>
        <v/>
      </c>
      <c r="G22" s="228" t="str">
        <f t="shared" si="14"/>
        <v/>
      </c>
      <c r="H22" s="229" t="str">
        <f t="shared" si="15"/>
        <v/>
      </c>
      <c r="I22" s="229" t="str">
        <f t="shared" si="15"/>
        <v/>
      </c>
      <c r="J22" s="230" t="str">
        <f t="shared" si="15"/>
        <v/>
      </c>
      <c r="K22" s="229" t="str">
        <f t="shared" si="15"/>
        <v/>
      </c>
      <c r="L22" s="229" t="str">
        <f t="shared" si="15"/>
        <v/>
      </c>
      <c r="M22" s="230" t="str">
        <f t="shared" si="15"/>
        <v/>
      </c>
      <c r="N22" s="229" t="str">
        <f t="shared" si="15"/>
        <v/>
      </c>
      <c r="O22" s="229" t="str">
        <f t="shared" si="15"/>
        <v/>
      </c>
      <c r="P22" s="230" t="str">
        <f t="shared" si="15"/>
        <v/>
      </c>
      <c r="Q22" s="231" t="str">
        <f t="shared" si="1"/>
        <v/>
      </c>
      <c r="R22" s="231" t="str">
        <f t="shared" si="2"/>
        <v/>
      </c>
      <c r="S22" s="232" t="str">
        <f t="shared" si="3"/>
        <v/>
      </c>
      <c r="T22" s="233" t="str">
        <f t="shared" si="4"/>
        <v/>
      </c>
      <c r="U22" s="231">
        <f t="shared" si="5"/>
        <v>0</v>
      </c>
      <c r="V22" s="14" t="str">
        <f t="shared" si="6"/>
        <v/>
      </c>
      <c r="W22" s="14" t="str">
        <f t="shared" si="6"/>
        <v/>
      </c>
      <c r="X22" s="14" t="str">
        <f t="shared" si="6"/>
        <v/>
      </c>
      <c r="Y22" s="9" t="str">
        <f t="shared" si="7"/>
        <v/>
      </c>
      <c r="Z22" s="231">
        <f t="shared" si="8"/>
        <v>0</v>
      </c>
      <c r="AA22" s="231" t="str">
        <f t="shared" si="9"/>
        <v/>
      </c>
      <c r="AB22" s="231">
        <f t="shared" si="10"/>
        <v>0</v>
      </c>
      <c r="AC22" s="132" t="str">
        <f t="shared" si="11"/>
        <v/>
      </c>
      <c r="AD22" s="15" t="str">
        <f t="shared" si="12"/>
        <v/>
      </c>
    </row>
    <row r="23" spans="1:30" x14ac:dyDescent="0.3">
      <c r="A23" s="71"/>
      <c r="B23" s="105"/>
      <c r="C23" s="105"/>
      <c r="D23" s="116"/>
      <c r="E23" s="118"/>
      <c r="F23" s="112" t="str">
        <f t="shared" si="13"/>
        <v/>
      </c>
      <c r="G23" s="115" t="str">
        <f t="shared" si="14"/>
        <v/>
      </c>
      <c r="H23" s="130" t="str">
        <f t="shared" si="15"/>
        <v/>
      </c>
      <c r="I23" s="130" t="str">
        <f t="shared" si="15"/>
        <v/>
      </c>
      <c r="J23" s="131" t="str">
        <f t="shared" si="15"/>
        <v/>
      </c>
      <c r="K23" s="130" t="str">
        <f t="shared" si="15"/>
        <v/>
      </c>
      <c r="L23" s="130" t="str">
        <f t="shared" si="15"/>
        <v/>
      </c>
      <c r="M23" s="131" t="str">
        <f t="shared" si="15"/>
        <v/>
      </c>
      <c r="N23" s="130" t="str">
        <f t="shared" si="15"/>
        <v/>
      </c>
      <c r="O23" s="130" t="str">
        <f t="shared" si="15"/>
        <v/>
      </c>
      <c r="P23" s="131" t="str">
        <f t="shared" si="15"/>
        <v/>
      </c>
      <c r="Q23" s="23" t="str">
        <f t="shared" si="1"/>
        <v/>
      </c>
      <c r="R23" s="23" t="str">
        <f t="shared" si="2"/>
        <v/>
      </c>
      <c r="S23" s="136" t="str">
        <f t="shared" si="3"/>
        <v/>
      </c>
      <c r="T23" s="24" t="str">
        <f t="shared" si="4"/>
        <v/>
      </c>
      <c r="U23" s="23">
        <f t="shared" si="5"/>
        <v>0</v>
      </c>
      <c r="V23" s="14" t="str">
        <f t="shared" si="6"/>
        <v/>
      </c>
      <c r="W23" s="14" t="str">
        <f t="shared" si="6"/>
        <v/>
      </c>
      <c r="X23" s="14" t="str">
        <f t="shared" si="6"/>
        <v/>
      </c>
      <c r="Y23" s="9" t="str">
        <f t="shared" si="7"/>
        <v/>
      </c>
      <c r="Z23" s="23">
        <f t="shared" si="8"/>
        <v>0</v>
      </c>
      <c r="AA23" s="23" t="str">
        <f t="shared" si="9"/>
        <v/>
      </c>
      <c r="AB23" s="23">
        <f t="shared" si="10"/>
        <v>0</v>
      </c>
      <c r="AC23" s="132" t="str">
        <f t="shared" si="11"/>
        <v/>
      </c>
      <c r="AD23" s="15" t="str">
        <f t="shared" si="12"/>
        <v/>
      </c>
    </row>
    <row r="24" spans="1:30" x14ac:dyDescent="0.3">
      <c r="A24" s="71"/>
      <c r="B24" s="60"/>
      <c r="C24" s="60"/>
      <c r="D24" s="116"/>
      <c r="E24" s="107"/>
      <c r="F24" s="112" t="str">
        <f t="shared" si="13"/>
        <v/>
      </c>
      <c r="G24" s="115" t="str">
        <f t="shared" si="14"/>
        <v/>
      </c>
      <c r="H24" s="130" t="str">
        <f t="shared" si="15"/>
        <v/>
      </c>
      <c r="I24" s="130" t="str">
        <f t="shared" si="15"/>
        <v/>
      </c>
      <c r="J24" s="131" t="str">
        <f t="shared" si="15"/>
        <v/>
      </c>
      <c r="K24" s="130" t="str">
        <f t="shared" si="15"/>
        <v/>
      </c>
      <c r="L24" s="130" t="str">
        <f t="shared" si="15"/>
        <v/>
      </c>
      <c r="M24" s="131" t="str">
        <f t="shared" si="15"/>
        <v/>
      </c>
      <c r="N24" s="130" t="str">
        <f t="shared" si="15"/>
        <v/>
      </c>
      <c r="O24" s="130" t="str">
        <f t="shared" si="15"/>
        <v/>
      </c>
      <c r="P24" s="131" t="str">
        <f t="shared" si="15"/>
        <v/>
      </c>
      <c r="Q24" s="23" t="str">
        <f t="shared" si="1"/>
        <v/>
      </c>
      <c r="R24" s="23" t="str">
        <f t="shared" si="2"/>
        <v/>
      </c>
      <c r="S24" s="136" t="str">
        <f t="shared" si="3"/>
        <v/>
      </c>
      <c r="T24" s="24" t="str">
        <f t="shared" si="4"/>
        <v/>
      </c>
      <c r="U24" s="23">
        <f t="shared" si="5"/>
        <v>0</v>
      </c>
      <c r="V24" s="14" t="str">
        <f t="shared" si="6"/>
        <v/>
      </c>
      <c r="W24" s="14" t="str">
        <f t="shared" si="6"/>
        <v/>
      </c>
      <c r="X24" s="14" t="str">
        <f t="shared" si="6"/>
        <v/>
      </c>
      <c r="Y24" s="9" t="str">
        <f t="shared" si="7"/>
        <v/>
      </c>
      <c r="Z24" s="23">
        <f t="shared" si="8"/>
        <v>0</v>
      </c>
      <c r="AA24" s="23" t="str">
        <f t="shared" si="9"/>
        <v/>
      </c>
      <c r="AB24" s="23">
        <f t="shared" si="10"/>
        <v>0</v>
      </c>
      <c r="AC24" s="132" t="str">
        <f t="shared" si="11"/>
        <v/>
      </c>
      <c r="AD24" s="15" t="str">
        <f t="shared" si="12"/>
        <v/>
      </c>
    </row>
    <row r="25" spans="1:30" x14ac:dyDescent="0.3">
      <c r="A25" s="71"/>
      <c r="B25" s="105"/>
      <c r="C25" s="105"/>
      <c r="D25" s="116"/>
      <c r="E25" s="118"/>
      <c r="F25" s="112" t="str">
        <f t="shared" si="13"/>
        <v/>
      </c>
      <c r="G25" s="115" t="str">
        <f t="shared" si="14"/>
        <v/>
      </c>
      <c r="H25" s="130" t="str">
        <f t="shared" si="15"/>
        <v/>
      </c>
      <c r="I25" s="130" t="str">
        <f t="shared" si="15"/>
        <v/>
      </c>
      <c r="J25" s="131" t="str">
        <f t="shared" si="15"/>
        <v/>
      </c>
      <c r="K25" s="130" t="str">
        <f t="shared" si="15"/>
        <v/>
      </c>
      <c r="L25" s="130" t="str">
        <f t="shared" si="15"/>
        <v/>
      </c>
      <c r="M25" s="131" t="str">
        <f t="shared" si="15"/>
        <v/>
      </c>
      <c r="N25" s="130" t="str">
        <f t="shared" si="15"/>
        <v/>
      </c>
      <c r="O25" s="130" t="str">
        <f t="shared" si="15"/>
        <v/>
      </c>
      <c r="P25" s="131" t="str">
        <f t="shared" si="15"/>
        <v/>
      </c>
      <c r="Q25" s="23" t="str">
        <f t="shared" si="1"/>
        <v/>
      </c>
      <c r="R25" s="23" t="str">
        <f t="shared" si="2"/>
        <v/>
      </c>
      <c r="S25" s="136" t="str">
        <f t="shared" si="3"/>
        <v/>
      </c>
      <c r="T25" s="24" t="str">
        <f t="shared" si="4"/>
        <v/>
      </c>
      <c r="U25" s="23">
        <f t="shared" si="5"/>
        <v>0</v>
      </c>
      <c r="V25" s="14" t="str">
        <f t="shared" si="6"/>
        <v/>
      </c>
      <c r="W25" s="14" t="str">
        <f t="shared" si="6"/>
        <v/>
      </c>
      <c r="X25" s="14" t="str">
        <f t="shared" si="6"/>
        <v/>
      </c>
      <c r="Y25" s="9" t="str">
        <f t="shared" si="7"/>
        <v/>
      </c>
      <c r="Z25" s="23">
        <f t="shared" si="8"/>
        <v>0</v>
      </c>
      <c r="AA25" s="23" t="str">
        <f t="shared" si="9"/>
        <v/>
      </c>
      <c r="AB25" s="23">
        <f t="shared" si="10"/>
        <v>0</v>
      </c>
      <c r="AC25" s="132" t="str">
        <f t="shared" si="11"/>
        <v/>
      </c>
      <c r="AD25" s="15" t="str">
        <f t="shared" si="12"/>
        <v/>
      </c>
    </row>
    <row r="26" spans="1:30" x14ac:dyDescent="0.3">
      <c r="A26" s="71"/>
      <c r="B26" s="105"/>
      <c r="C26" s="105"/>
      <c r="D26" s="116"/>
      <c r="E26" s="118"/>
      <c r="F26" s="112" t="str">
        <f t="shared" si="13"/>
        <v/>
      </c>
      <c r="G26" s="115" t="str">
        <f t="shared" si="14"/>
        <v/>
      </c>
      <c r="H26" s="130" t="str">
        <f t="shared" si="15"/>
        <v/>
      </c>
      <c r="I26" s="130" t="str">
        <f t="shared" si="15"/>
        <v/>
      </c>
      <c r="J26" s="131" t="str">
        <f t="shared" si="15"/>
        <v/>
      </c>
      <c r="K26" s="130" t="str">
        <f t="shared" si="15"/>
        <v/>
      </c>
      <c r="L26" s="130" t="str">
        <f t="shared" si="15"/>
        <v/>
      </c>
      <c r="M26" s="131" t="str">
        <f t="shared" si="15"/>
        <v/>
      </c>
      <c r="N26" s="130" t="str">
        <f t="shared" si="15"/>
        <v/>
      </c>
      <c r="O26" s="130" t="str">
        <f t="shared" si="15"/>
        <v/>
      </c>
      <c r="P26" s="131" t="str">
        <f t="shared" si="15"/>
        <v/>
      </c>
      <c r="Q26" s="23" t="str">
        <f t="shared" si="1"/>
        <v/>
      </c>
      <c r="R26" s="23" t="str">
        <f t="shared" si="2"/>
        <v/>
      </c>
      <c r="S26" s="136" t="str">
        <f t="shared" si="3"/>
        <v/>
      </c>
      <c r="T26" s="24" t="str">
        <f t="shared" si="4"/>
        <v/>
      </c>
      <c r="U26" s="23">
        <f t="shared" si="5"/>
        <v>0</v>
      </c>
      <c r="V26" s="14" t="str">
        <f t="shared" si="6"/>
        <v/>
      </c>
      <c r="W26" s="14" t="str">
        <f t="shared" si="6"/>
        <v/>
      </c>
      <c r="X26" s="14" t="str">
        <f t="shared" si="6"/>
        <v/>
      </c>
      <c r="Y26" s="9" t="str">
        <f t="shared" si="7"/>
        <v/>
      </c>
      <c r="Z26" s="23">
        <f t="shared" si="8"/>
        <v>0</v>
      </c>
      <c r="AA26" s="23" t="str">
        <f t="shared" si="9"/>
        <v/>
      </c>
      <c r="AB26" s="23">
        <f t="shared" si="10"/>
        <v>0</v>
      </c>
      <c r="AC26" s="132" t="str">
        <f t="shared" si="11"/>
        <v/>
      </c>
      <c r="AD26" s="15" t="str">
        <f t="shared" si="12"/>
        <v/>
      </c>
    </row>
    <row r="27" spans="1:30" x14ac:dyDescent="0.3">
      <c r="A27" s="71"/>
      <c r="B27" s="105"/>
      <c r="C27" s="105"/>
      <c r="D27" s="116"/>
      <c r="E27" s="118"/>
      <c r="F27" s="112" t="str">
        <f t="shared" si="13"/>
        <v/>
      </c>
      <c r="G27" s="115" t="str">
        <f t="shared" si="14"/>
        <v/>
      </c>
      <c r="H27" s="130" t="str">
        <f t="shared" ref="H27:P36" si="16">IFERROR(VLOOKUP($A27,Resultats_Trial,H$4,FALSE),"")</f>
        <v/>
      </c>
      <c r="I27" s="130" t="str">
        <f t="shared" si="16"/>
        <v/>
      </c>
      <c r="J27" s="131" t="str">
        <f t="shared" si="16"/>
        <v/>
      </c>
      <c r="K27" s="130" t="str">
        <f t="shared" si="16"/>
        <v/>
      </c>
      <c r="L27" s="130" t="str">
        <f t="shared" si="16"/>
        <v/>
      </c>
      <c r="M27" s="131" t="str">
        <f t="shared" si="16"/>
        <v/>
      </c>
      <c r="N27" s="130" t="str">
        <f t="shared" si="16"/>
        <v/>
      </c>
      <c r="O27" s="130" t="str">
        <f t="shared" si="16"/>
        <v/>
      </c>
      <c r="P27" s="131" t="str">
        <f t="shared" si="16"/>
        <v/>
      </c>
      <c r="Q27" s="23" t="str">
        <f t="shared" si="1"/>
        <v/>
      </c>
      <c r="R27" s="23" t="str">
        <f t="shared" si="2"/>
        <v/>
      </c>
      <c r="S27" s="136" t="str">
        <f t="shared" si="3"/>
        <v/>
      </c>
      <c r="T27" s="24" t="str">
        <f t="shared" si="4"/>
        <v/>
      </c>
      <c r="U27" s="23">
        <f t="shared" si="5"/>
        <v>0</v>
      </c>
      <c r="V27" s="14" t="str">
        <f t="shared" ref="V27:X46" si="17">IF($A27&lt;&gt;"",IFERROR(VLOOKUP($A27,Resultats_DH,V$4,FALSE),"-"),"")</f>
        <v/>
      </c>
      <c r="W27" s="14" t="str">
        <f t="shared" si="17"/>
        <v/>
      </c>
      <c r="X27" s="14" t="str">
        <f t="shared" si="17"/>
        <v/>
      </c>
      <c r="Y27" s="9" t="str">
        <f t="shared" si="7"/>
        <v/>
      </c>
      <c r="Z27" s="23">
        <f t="shared" si="8"/>
        <v>0</v>
      </c>
      <c r="AA27" s="23" t="str">
        <f t="shared" si="9"/>
        <v/>
      </c>
      <c r="AB27" s="23">
        <f t="shared" si="10"/>
        <v>0</v>
      </c>
      <c r="AC27" s="132" t="str">
        <f t="shared" si="11"/>
        <v/>
      </c>
      <c r="AD27" s="15" t="str">
        <f t="shared" si="12"/>
        <v/>
      </c>
    </row>
    <row r="28" spans="1:30" x14ac:dyDescent="0.3">
      <c r="A28" s="71"/>
      <c r="B28" s="58"/>
      <c r="C28" s="58"/>
      <c r="D28" s="116"/>
      <c r="E28" s="107"/>
      <c r="F28" s="112" t="str">
        <f t="shared" si="13"/>
        <v/>
      </c>
      <c r="G28" s="115" t="str">
        <f t="shared" si="14"/>
        <v/>
      </c>
      <c r="H28" s="130" t="str">
        <f t="shared" si="16"/>
        <v/>
      </c>
      <c r="I28" s="130" t="str">
        <f t="shared" si="16"/>
        <v/>
      </c>
      <c r="J28" s="131" t="str">
        <f t="shared" si="16"/>
        <v/>
      </c>
      <c r="K28" s="130" t="str">
        <f t="shared" si="16"/>
        <v/>
      </c>
      <c r="L28" s="130" t="str">
        <f t="shared" si="16"/>
        <v/>
      </c>
      <c r="M28" s="131" t="str">
        <f t="shared" si="16"/>
        <v/>
      </c>
      <c r="N28" s="130" t="str">
        <f t="shared" si="16"/>
        <v/>
      </c>
      <c r="O28" s="130" t="str">
        <f t="shared" si="16"/>
        <v/>
      </c>
      <c r="P28" s="131" t="str">
        <f t="shared" si="16"/>
        <v/>
      </c>
      <c r="Q28" s="23" t="str">
        <f t="shared" si="1"/>
        <v/>
      </c>
      <c r="R28" s="23" t="str">
        <f t="shared" si="2"/>
        <v/>
      </c>
      <c r="S28" s="136" t="str">
        <f t="shared" si="3"/>
        <v/>
      </c>
      <c r="T28" s="24" t="str">
        <f t="shared" si="4"/>
        <v/>
      </c>
      <c r="U28" s="23">
        <f t="shared" si="5"/>
        <v>0</v>
      </c>
      <c r="V28" s="14" t="str">
        <f t="shared" si="17"/>
        <v/>
      </c>
      <c r="W28" s="14" t="str">
        <f t="shared" si="17"/>
        <v/>
      </c>
      <c r="X28" s="14" t="str">
        <f t="shared" si="17"/>
        <v/>
      </c>
      <c r="Y28" s="9" t="str">
        <f t="shared" si="7"/>
        <v/>
      </c>
      <c r="Z28" s="23">
        <f t="shared" si="8"/>
        <v>0</v>
      </c>
      <c r="AA28" s="23" t="str">
        <f t="shared" si="9"/>
        <v/>
      </c>
      <c r="AB28" s="23">
        <f t="shared" si="10"/>
        <v>0</v>
      </c>
      <c r="AC28" s="132" t="str">
        <f t="shared" si="11"/>
        <v/>
      </c>
      <c r="AD28" s="15" t="str">
        <f t="shared" si="12"/>
        <v/>
      </c>
    </row>
    <row r="29" spans="1:30" x14ac:dyDescent="0.3">
      <c r="A29" s="71"/>
      <c r="B29" s="105"/>
      <c r="C29" s="105"/>
      <c r="D29" s="116"/>
      <c r="E29" s="118"/>
      <c r="F29" s="112" t="str">
        <f t="shared" si="13"/>
        <v/>
      </c>
      <c r="G29" s="115" t="str">
        <f t="shared" si="14"/>
        <v/>
      </c>
      <c r="H29" s="130" t="str">
        <f t="shared" si="16"/>
        <v/>
      </c>
      <c r="I29" s="130" t="str">
        <f t="shared" si="16"/>
        <v/>
      </c>
      <c r="J29" s="131" t="str">
        <f t="shared" si="16"/>
        <v/>
      </c>
      <c r="K29" s="130" t="str">
        <f t="shared" si="16"/>
        <v/>
      </c>
      <c r="L29" s="130" t="str">
        <f t="shared" si="16"/>
        <v/>
      </c>
      <c r="M29" s="131" t="str">
        <f t="shared" si="16"/>
        <v/>
      </c>
      <c r="N29" s="130" t="str">
        <f t="shared" si="16"/>
        <v/>
      </c>
      <c r="O29" s="130" t="str">
        <f t="shared" si="16"/>
        <v/>
      </c>
      <c r="P29" s="131" t="str">
        <f t="shared" si="16"/>
        <v/>
      </c>
      <c r="Q29" s="23" t="str">
        <f t="shared" si="1"/>
        <v/>
      </c>
      <c r="R29" s="23" t="str">
        <f t="shared" si="2"/>
        <v/>
      </c>
      <c r="S29" s="136" t="str">
        <f t="shared" si="3"/>
        <v/>
      </c>
      <c r="T29" s="24" t="str">
        <f t="shared" si="4"/>
        <v/>
      </c>
      <c r="U29" s="23">
        <f t="shared" si="5"/>
        <v>0</v>
      </c>
      <c r="V29" s="14" t="str">
        <f t="shared" si="17"/>
        <v/>
      </c>
      <c r="W29" s="14" t="str">
        <f t="shared" si="17"/>
        <v/>
      </c>
      <c r="X29" s="14" t="str">
        <f t="shared" si="17"/>
        <v/>
      </c>
      <c r="Y29" s="9" t="str">
        <f t="shared" si="7"/>
        <v/>
      </c>
      <c r="Z29" s="23">
        <f t="shared" si="8"/>
        <v>0</v>
      </c>
      <c r="AA29" s="23" t="str">
        <f t="shared" si="9"/>
        <v/>
      </c>
      <c r="AB29" s="23">
        <f t="shared" si="10"/>
        <v>0</v>
      </c>
      <c r="AC29" s="132" t="str">
        <f t="shared" si="11"/>
        <v/>
      </c>
      <c r="AD29" s="15" t="str">
        <f t="shared" si="12"/>
        <v/>
      </c>
    </row>
    <row r="30" spans="1:30" x14ac:dyDescent="0.3">
      <c r="A30" s="71"/>
      <c r="B30" s="105"/>
      <c r="C30" s="105"/>
      <c r="D30" s="116"/>
      <c r="E30" s="118"/>
      <c r="F30" s="112" t="str">
        <f t="shared" si="13"/>
        <v/>
      </c>
      <c r="G30" s="115" t="str">
        <f t="shared" si="14"/>
        <v/>
      </c>
      <c r="H30" s="130" t="str">
        <f t="shared" si="16"/>
        <v/>
      </c>
      <c r="I30" s="130" t="str">
        <f t="shared" si="16"/>
        <v/>
      </c>
      <c r="J30" s="131" t="str">
        <f t="shared" si="16"/>
        <v/>
      </c>
      <c r="K30" s="130" t="str">
        <f t="shared" si="16"/>
        <v/>
      </c>
      <c r="L30" s="130" t="str">
        <f t="shared" si="16"/>
        <v/>
      </c>
      <c r="M30" s="131" t="str">
        <f t="shared" si="16"/>
        <v/>
      </c>
      <c r="N30" s="130" t="str">
        <f t="shared" si="16"/>
        <v/>
      </c>
      <c r="O30" s="130" t="str">
        <f t="shared" si="16"/>
        <v/>
      </c>
      <c r="P30" s="131" t="str">
        <f t="shared" si="16"/>
        <v/>
      </c>
      <c r="Q30" s="23" t="str">
        <f t="shared" si="1"/>
        <v/>
      </c>
      <c r="R30" s="23" t="str">
        <f t="shared" si="2"/>
        <v/>
      </c>
      <c r="S30" s="136" t="str">
        <f t="shared" si="3"/>
        <v/>
      </c>
      <c r="T30" s="24" t="str">
        <f t="shared" si="4"/>
        <v/>
      </c>
      <c r="U30" s="23">
        <f t="shared" si="5"/>
        <v>0</v>
      </c>
      <c r="V30" s="14" t="str">
        <f t="shared" si="17"/>
        <v/>
      </c>
      <c r="W30" s="14" t="str">
        <f t="shared" si="17"/>
        <v/>
      </c>
      <c r="X30" s="14" t="str">
        <f t="shared" si="17"/>
        <v/>
      </c>
      <c r="Y30" s="9" t="str">
        <f t="shared" si="7"/>
        <v/>
      </c>
      <c r="Z30" s="23">
        <f t="shared" si="8"/>
        <v>0</v>
      </c>
      <c r="AA30" s="23" t="str">
        <f t="shared" si="9"/>
        <v/>
      </c>
      <c r="AB30" s="23">
        <f t="shared" si="10"/>
        <v>0</v>
      </c>
      <c r="AC30" s="132" t="str">
        <f t="shared" si="11"/>
        <v/>
      </c>
      <c r="AD30" s="15" t="str">
        <f t="shared" si="12"/>
        <v/>
      </c>
    </row>
    <row r="31" spans="1:30" x14ac:dyDescent="0.3">
      <c r="A31" s="71"/>
      <c r="B31" s="105"/>
      <c r="C31" s="105"/>
      <c r="D31" s="116"/>
      <c r="E31" s="118"/>
      <c r="F31" s="112" t="str">
        <f t="shared" si="13"/>
        <v/>
      </c>
      <c r="G31" s="115" t="str">
        <f t="shared" si="14"/>
        <v/>
      </c>
      <c r="H31" s="130" t="str">
        <f t="shared" si="16"/>
        <v/>
      </c>
      <c r="I31" s="130" t="str">
        <f t="shared" si="16"/>
        <v/>
      </c>
      <c r="J31" s="131" t="str">
        <f t="shared" si="16"/>
        <v/>
      </c>
      <c r="K31" s="130" t="str">
        <f t="shared" si="16"/>
        <v/>
      </c>
      <c r="L31" s="130" t="str">
        <f t="shared" si="16"/>
        <v/>
      </c>
      <c r="M31" s="131" t="str">
        <f t="shared" si="16"/>
        <v/>
      </c>
      <c r="N31" s="130" t="str">
        <f t="shared" si="16"/>
        <v/>
      </c>
      <c r="O31" s="130" t="str">
        <f t="shared" si="16"/>
        <v/>
      </c>
      <c r="P31" s="131" t="str">
        <f t="shared" si="16"/>
        <v/>
      </c>
      <c r="Q31" s="23" t="str">
        <f t="shared" si="1"/>
        <v/>
      </c>
      <c r="R31" s="23" t="str">
        <f t="shared" si="2"/>
        <v/>
      </c>
      <c r="S31" s="136" t="str">
        <f t="shared" si="3"/>
        <v/>
      </c>
      <c r="T31" s="24" t="str">
        <f t="shared" si="4"/>
        <v/>
      </c>
      <c r="U31" s="23">
        <f t="shared" si="5"/>
        <v>0</v>
      </c>
      <c r="V31" s="14" t="str">
        <f t="shared" si="17"/>
        <v/>
      </c>
      <c r="W31" s="14" t="str">
        <f t="shared" si="17"/>
        <v/>
      </c>
      <c r="X31" s="14" t="str">
        <f t="shared" si="17"/>
        <v/>
      </c>
      <c r="Y31" s="9" t="str">
        <f t="shared" si="7"/>
        <v/>
      </c>
      <c r="Z31" s="23">
        <f t="shared" si="8"/>
        <v>0</v>
      </c>
      <c r="AA31" s="23" t="str">
        <f t="shared" si="9"/>
        <v/>
      </c>
      <c r="AB31" s="23">
        <f t="shared" si="10"/>
        <v>0</v>
      </c>
      <c r="AC31" s="132" t="str">
        <f t="shared" si="11"/>
        <v/>
      </c>
      <c r="AD31" s="15" t="str">
        <f t="shared" si="12"/>
        <v/>
      </c>
    </row>
    <row r="32" spans="1:30" x14ac:dyDescent="0.3">
      <c r="A32" s="71"/>
      <c r="B32" s="105"/>
      <c r="C32" s="105"/>
      <c r="D32" s="116"/>
      <c r="E32" s="118"/>
      <c r="F32" s="112" t="str">
        <f t="shared" si="13"/>
        <v/>
      </c>
      <c r="G32" s="115" t="str">
        <f t="shared" si="14"/>
        <v/>
      </c>
      <c r="H32" s="130" t="str">
        <f t="shared" si="16"/>
        <v/>
      </c>
      <c r="I32" s="130" t="str">
        <f t="shared" si="16"/>
        <v/>
      </c>
      <c r="J32" s="131" t="str">
        <f t="shared" si="16"/>
        <v/>
      </c>
      <c r="K32" s="130" t="str">
        <f t="shared" si="16"/>
        <v/>
      </c>
      <c r="L32" s="130" t="str">
        <f t="shared" si="16"/>
        <v/>
      </c>
      <c r="M32" s="131" t="str">
        <f t="shared" si="16"/>
        <v/>
      </c>
      <c r="N32" s="130" t="str">
        <f t="shared" si="16"/>
        <v/>
      </c>
      <c r="O32" s="130" t="str">
        <f t="shared" si="16"/>
        <v/>
      </c>
      <c r="P32" s="131" t="str">
        <f t="shared" si="16"/>
        <v/>
      </c>
      <c r="Q32" s="23" t="str">
        <f t="shared" si="1"/>
        <v/>
      </c>
      <c r="R32" s="23" t="str">
        <f t="shared" si="2"/>
        <v/>
      </c>
      <c r="S32" s="136" t="str">
        <f t="shared" si="3"/>
        <v/>
      </c>
      <c r="T32" s="24" t="str">
        <f t="shared" si="4"/>
        <v/>
      </c>
      <c r="U32" s="23">
        <f t="shared" si="5"/>
        <v>0</v>
      </c>
      <c r="V32" s="14" t="str">
        <f t="shared" si="17"/>
        <v/>
      </c>
      <c r="W32" s="14" t="str">
        <f t="shared" si="17"/>
        <v/>
      </c>
      <c r="X32" s="14" t="str">
        <f t="shared" si="17"/>
        <v/>
      </c>
      <c r="Y32" s="9" t="str">
        <f t="shared" si="7"/>
        <v/>
      </c>
      <c r="Z32" s="23">
        <f t="shared" si="8"/>
        <v>0</v>
      </c>
      <c r="AA32" s="23" t="str">
        <f t="shared" si="9"/>
        <v/>
      </c>
      <c r="AB32" s="23">
        <f t="shared" si="10"/>
        <v>0</v>
      </c>
      <c r="AC32" s="132" t="str">
        <f t="shared" si="11"/>
        <v/>
      </c>
      <c r="AD32" s="15" t="str">
        <f t="shared" si="12"/>
        <v/>
      </c>
    </row>
    <row r="33" spans="1:30" x14ac:dyDescent="0.3">
      <c r="A33" s="71"/>
      <c r="B33" s="105"/>
      <c r="C33" s="105"/>
      <c r="D33" s="116"/>
      <c r="E33" s="118"/>
      <c r="F33" s="112" t="str">
        <f t="shared" si="13"/>
        <v/>
      </c>
      <c r="G33" s="115" t="str">
        <f t="shared" si="14"/>
        <v/>
      </c>
      <c r="H33" s="130" t="str">
        <f t="shared" si="16"/>
        <v/>
      </c>
      <c r="I33" s="130" t="str">
        <f t="shared" si="16"/>
        <v/>
      </c>
      <c r="J33" s="131" t="str">
        <f t="shared" si="16"/>
        <v/>
      </c>
      <c r="K33" s="130" t="str">
        <f t="shared" si="16"/>
        <v/>
      </c>
      <c r="L33" s="130" t="str">
        <f t="shared" si="16"/>
        <v/>
      </c>
      <c r="M33" s="131" t="str">
        <f t="shared" si="16"/>
        <v/>
      </c>
      <c r="N33" s="130" t="str">
        <f t="shared" si="16"/>
        <v/>
      </c>
      <c r="O33" s="130" t="str">
        <f t="shared" si="16"/>
        <v/>
      </c>
      <c r="P33" s="131" t="str">
        <f t="shared" si="16"/>
        <v/>
      </c>
      <c r="Q33" s="23" t="str">
        <f t="shared" si="1"/>
        <v/>
      </c>
      <c r="R33" s="23" t="str">
        <f t="shared" si="2"/>
        <v/>
      </c>
      <c r="S33" s="136" t="str">
        <f t="shared" si="3"/>
        <v/>
      </c>
      <c r="T33" s="24" t="str">
        <f t="shared" si="4"/>
        <v/>
      </c>
      <c r="U33" s="23">
        <f t="shared" si="5"/>
        <v>0</v>
      </c>
      <c r="V33" s="14" t="str">
        <f t="shared" si="17"/>
        <v/>
      </c>
      <c r="W33" s="14" t="str">
        <f t="shared" si="17"/>
        <v/>
      </c>
      <c r="X33" s="14" t="str">
        <f t="shared" si="17"/>
        <v/>
      </c>
      <c r="Y33" s="9" t="str">
        <f t="shared" si="7"/>
        <v/>
      </c>
      <c r="Z33" s="23">
        <f t="shared" si="8"/>
        <v>0</v>
      </c>
      <c r="AA33" s="23" t="str">
        <f t="shared" si="9"/>
        <v/>
      </c>
      <c r="AB33" s="23">
        <f t="shared" si="10"/>
        <v>0</v>
      </c>
      <c r="AC33" s="132" t="str">
        <f t="shared" si="11"/>
        <v/>
      </c>
      <c r="AD33" s="15" t="str">
        <f t="shared" si="12"/>
        <v/>
      </c>
    </row>
    <row r="34" spans="1:30" x14ac:dyDescent="0.3">
      <c r="A34" s="71"/>
      <c r="B34" s="105"/>
      <c r="C34" s="105"/>
      <c r="D34" s="116"/>
      <c r="E34" s="118"/>
      <c r="F34" s="112" t="str">
        <f t="shared" si="13"/>
        <v/>
      </c>
      <c r="G34" s="115" t="str">
        <f t="shared" si="14"/>
        <v/>
      </c>
      <c r="H34" s="130" t="str">
        <f t="shared" si="16"/>
        <v/>
      </c>
      <c r="I34" s="130" t="str">
        <f t="shared" si="16"/>
        <v/>
      </c>
      <c r="J34" s="131" t="str">
        <f t="shared" si="16"/>
        <v/>
      </c>
      <c r="K34" s="130" t="str">
        <f t="shared" si="16"/>
        <v/>
      </c>
      <c r="L34" s="130" t="str">
        <f t="shared" si="16"/>
        <v/>
      </c>
      <c r="M34" s="131" t="str">
        <f t="shared" si="16"/>
        <v/>
      </c>
      <c r="N34" s="130" t="str">
        <f t="shared" si="16"/>
        <v/>
      </c>
      <c r="O34" s="130" t="str">
        <f t="shared" si="16"/>
        <v/>
      </c>
      <c r="P34" s="131" t="str">
        <f t="shared" si="16"/>
        <v/>
      </c>
      <c r="Q34" s="23" t="str">
        <f t="shared" si="1"/>
        <v/>
      </c>
      <c r="R34" s="23" t="str">
        <f t="shared" si="2"/>
        <v/>
      </c>
      <c r="S34" s="136" t="str">
        <f t="shared" si="3"/>
        <v/>
      </c>
      <c r="T34" s="24" t="str">
        <f t="shared" si="4"/>
        <v/>
      </c>
      <c r="U34" s="23">
        <f t="shared" si="5"/>
        <v>0</v>
      </c>
      <c r="V34" s="14" t="str">
        <f t="shared" si="17"/>
        <v/>
      </c>
      <c r="W34" s="14" t="str">
        <f t="shared" si="17"/>
        <v/>
      </c>
      <c r="X34" s="14" t="str">
        <f t="shared" si="17"/>
        <v/>
      </c>
      <c r="Y34" s="9" t="str">
        <f t="shared" si="7"/>
        <v/>
      </c>
      <c r="Z34" s="23">
        <f t="shared" si="8"/>
        <v>0</v>
      </c>
      <c r="AA34" s="23" t="str">
        <f t="shared" si="9"/>
        <v/>
      </c>
      <c r="AB34" s="23">
        <f t="shared" si="10"/>
        <v>0</v>
      </c>
      <c r="AC34" s="132" t="str">
        <f t="shared" si="11"/>
        <v/>
      </c>
      <c r="AD34" s="15" t="str">
        <f t="shared" si="12"/>
        <v/>
      </c>
    </row>
    <row r="35" spans="1:30" x14ac:dyDescent="0.3">
      <c r="A35" s="71"/>
      <c r="B35" s="105"/>
      <c r="C35" s="105"/>
      <c r="D35" s="116"/>
      <c r="E35" s="118"/>
      <c r="F35" s="112" t="str">
        <f t="shared" si="13"/>
        <v/>
      </c>
      <c r="G35" s="115" t="str">
        <f t="shared" si="14"/>
        <v/>
      </c>
      <c r="H35" s="130" t="str">
        <f t="shared" si="16"/>
        <v/>
      </c>
      <c r="I35" s="130" t="str">
        <f t="shared" si="16"/>
        <v/>
      </c>
      <c r="J35" s="131" t="str">
        <f t="shared" si="16"/>
        <v/>
      </c>
      <c r="K35" s="130" t="str">
        <f t="shared" si="16"/>
        <v/>
      </c>
      <c r="L35" s="130" t="str">
        <f t="shared" si="16"/>
        <v/>
      </c>
      <c r="M35" s="131" t="str">
        <f t="shared" si="16"/>
        <v/>
      </c>
      <c r="N35" s="130" t="str">
        <f t="shared" si="16"/>
        <v/>
      </c>
      <c r="O35" s="130" t="str">
        <f t="shared" si="16"/>
        <v/>
      </c>
      <c r="P35" s="131" t="str">
        <f t="shared" si="16"/>
        <v/>
      </c>
      <c r="Q35" s="23" t="str">
        <f t="shared" si="1"/>
        <v/>
      </c>
      <c r="R35" s="23" t="str">
        <f t="shared" si="2"/>
        <v/>
      </c>
      <c r="S35" s="136" t="str">
        <f t="shared" si="3"/>
        <v/>
      </c>
      <c r="T35" s="24" t="str">
        <f t="shared" si="4"/>
        <v/>
      </c>
      <c r="U35" s="23">
        <f t="shared" si="5"/>
        <v>0</v>
      </c>
      <c r="V35" s="14" t="str">
        <f t="shared" si="17"/>
        <v/>
      </c>
      <c r="W35" s="14" t="str">
        <f t="shared" si="17"/>
        <v/>
      </c>
      <c r="X35" s="14" t="str">
        <f t="shared" si="17"/>
        <v/>
      </c>
      <c r="Y35" s="9" t="str">
        <f t="shared" si="7"/>
        <v/>
      </c>
      <c r="Z35" s="23">
        <f t="shared" si="8"/>
        <v>0</v>
      </c>
      <c r="AA35" s="23" t="str">
        <f t="shared" si="9"/>
        <v/>
      </c>
      <c r="AB35" s="23">
        <f t="shared" si="10"/>
        <v>0</v>
      </c>
      <c r="AC35" s="132" t="str">
        <f t="shared" si="11"/>
        <v/>
      </c>
      <c r="AD35" s="15" t="str">
        <f t="shared" si="12"/>
        <v/>
      </c>
    </row>
    <row r="36" spans="1:30" x14ac:dyDescent="0.3">
      <c r="A36" s="71"/>
      <c r="B36" s="58"/>
      <c r="C36" s="58"/>
      <c r="D36" s="116"/>
      <c r="E36" s="118"/>
      <c r="F36" s="112" t="str">
        <f t="shared" si="13"/>
        <v/>
      </c>
      <c r="G36" s="115" t="str">
        <f t="shared" si="14"/>
        <v/>
      </c>
      <c r="H36" s="130" t="str">
        <f t="shared" si="16"/>
        <v/>
      </c>
      <c r="I36" s="130" t="str">
        <f t="shared" si="16"/>
        <v/>
      </c>
      <c r="J36" s="131" t="str">
        <f t="shared" si="16"/>
        <v/>
      </c>
      <c r="K36" s="130" t="str">
        <f t="shared" si="16"/>
        <v/>
      </c>
      <c r="L36" s="130" t="str">
        <f t="shared" si="16"/>
        <v/>
      </c>
      <c r="M36" s="131" t="str">
        <f t="shared" si="16"/>
        <v/>
      </c>
      <c r="N36" s="130" t="str">
        <f t="shared" si="16"/>
        <v/>
      </c>
      <c r="O36" s="130" t="str">
        <f t="shared" si="16"/>
        <v/>
      </c>
      <c r="P36" s="131" t="str">
        <f t="shared" si="16"/>
        <v/>
      </c>
      <c r="Q36" s="23" t="str">
        <f t="shared" si="1"/>
        <v/>
      </c>
      <c r="R36" s="23" t="str">
        <f t="shared" si="2"/>
        <v/>
      </c>
      <c r="S36" s="136" t="str">
        <f t="shared" si="3"/>
        <v/>
      </c>
      <c r="T36" s="24" t="str">
        <f t="shared" si="4"/>
        <v/>
      </c>
      <c r="U36" s="23">
        <f t="shared" si="5"/>
        <v>0</v>
      </c>
      <c r="V36" s="14" t="str">
        <f t="shared" si="17"/>
        <v/>
      </c>
      <c r="W36" s="14" t="str">
        <f t="shared" si="17"/>
        <v/>
      </c>
      <c r="X36" s="14" t="str">
        <f t="shared" si="17"/>
        <v/>
      </c>
      <c r="Y36" s="9" t="str">
        <f t="shared" si="7"/>
        <v/>
      </c>
      <c r="Z36" s="23">
        <f t="shared" si="8"/>
        <v>0</v>
      </c>
      <c r="AA36" s="23" t="str">
        <f t="shared" si="9"/>
        <v/>
      </c>
      <c r="AB36" s="23">
        <f t="shared" si="10"/>
        <v>0</v>
      </c>
      <c r="AC36" s="132" t="str">
        <f t="shared" si="11"/>
        <v/>
      </c>
      <c r="AD36" s="15" t="str">
        <f t="shared" si="12"/>
        <v/>
      </c>
    </row>
    <row r="37" spans="1:30" x14ac:dyDescent="0.3">
      <c r="A37" s="71"/>
      <c r="B37" s="60"/>
      <c r="C37" s="60"/>
      <c r="D37" s="116"/>
      <c r="E37" s="107"/>
      <c r="F37" s="112" t="str">
        <f t="shared" si="13"/>
        <v/>
      </c>
      <c r="G37" s="115" t="str">
        <f t="shared" si="14"/>
        <v/>
      </c>
      <c r="H37" s="130" t="str">
        <f t="shared" ref="H37:P46" si="18">IFERROR(VLOOKUP($A37,Resultats_Trial,H$4,FALSE),"")</f>
        <v/>
      </c>
      <c r="I37" s="130" t="str">
        <f t="shared" si="18"/>
        <v/>
      </c>
      <c r="J37" s="131" t="str">
        <f t="shared" si="18"/>
        <v/>
      </c>
      <c r="K37" s="130" t="str">
        <f t="shared" si="18"/>
        <v/>
      </c>
      <c r="L37" s="130" t="str">
        <f t="shared" si="18"/>
        <v/>
      </c>
      <c r="M37" s="131" t="str">
        <f t="shared" si="18"/>
        <v/>
      </c>
      <c r="N37" s="130" t="str">
        <f t="shared" si="18"/>
        <v/>
      </c>
      <c r="O37" s="130" t="str">
        <f t="shared" si="18"/>
        <v/>
      </c>
      <c r="P37" s="131" t="str">
        <f t="shared" si="18"/>
        <v/>
      </c>
      <c r="Q37" s="23" t="str">
        <f t="shared" si="1"/>
        <v/>
      </c>
      <c r="R37" s="23" t="str">
        <f t="shared" si="2"/>
        <v/>
      </c>
      <c r="S37" s="136" t="str">
        <f t="shared" si="3"/>
        <v/>
      </c>
      <c r="T37" s="24" t="str">
        <f t="shared" si="4"/>
        <v/>
      </c>
      <c r="U37" s="23">
        <f t="shared" si="5"/>
        <v>0</v>
      </c>
      <c r="V37" s="14" t="str">
        <f t="shared" si="17"/>
        <v/>
      </c>
      <c r="W37" s="14" t="str">
        <f t="shared" si="17"/>
        <v/>
      </c>
      <c r="X37" s="14" t="str">
        <f t="shared" si="17"/>
        <v/>
      </c>
      <c r="Y37" s="9" t="str">
        <f t="shared" si="7"/>
        <v/>
      </c>
      <c r="Z37" s="23">
        <f t="shared" si="8"/>
        <v>0</v>
      </c>
      <c r="AA37" s="23" t="str">
        <f t="shared" si="9"/>
        <v/>
      </c>
      <c r="AB37" s="23">
        <f t="shared" si="10"/>
        <v>0</v>
      </c>
      <c r="AC37" s="132" t="str">
        <f t="shared" si="11"/>
        <v/>
      </c>
      <c r="AD37" s="15" t="str">
        <f t="shared" si="12"/>
        <v/>
      </c>
    </row>
    <row r="38" spans="1:30" x14ac:dyDescent="0.3">
      <c r="A38" s="71"/>
      <c r="B38" s="58"/>
      <c r="C38" s="58"/>
      <c r="D38" s="116"/>
      <c r="E38" s="107"/>
      <c r="F38" s="112" t="str">
        <f t="shared" si="13"/>
        <v/>
      </c>
      <c r="G38" s="115" t="str">
        <f t="shared" si="14"/>
        <v/>
      </c>
      <c r="H38" s="130" t="str">
        <f t="shared" si="18"/>
        <v/>
      </c>
      <c r="I38" s="130" t="str">
        <f t="shared" si="18"/>
        <v/>
      </c>
      <c r="J38" s="131" t="str">
        <f t="shared" si="18"/>
        <v/>
      </c>
      <c r="K38" s="130" t="str">
        <f t="shared" si="18"/>
        <v/>
      </c>
      <c r="L38" s="130" t="str">
        <f t="shared" si="18"/>
        <v/>
      </c>
      <c r="M38" s="131" t="str">
        <f t="shared" si="18"/>
        <v/>
      </c>
      <c r="N38" s="130" t="str">
        <f t="shared" si="18"/>
        <v/>
      </c>
      <c r="O38" s="130" t="str">
        <f t="shared" si="18"/>
        <v/>
      </c>
      <c r="P38" s="131" t="str">
        <f t="shared" si="18"/>
        <v/>
      </c>
      <c r="Q38" s="23" t="str">
        <f t="shared" si="1"/>
        <v/>
      </c>
      <c r="R38" s="23" t="str">
        <f t="shared" si="2"/>
        <v/>
      </c>
      <c r="S38" s="136" t="str">
        <f t="shared" si="3"/>
        <v/>
      </c>
      <c r="T38" s="24" t="str">
        <f t="shared" si="4"/>
        <v/>
      </c>
      <c r="U38" s="23">
        <f t="shared" si="5"/>
        <v>0</v>
      </c>
      <c r="V38" s="14" t="str">
        <f t="shared" si="17"/>
        <v/>
      </c>
      <c r="W38" s="14" t="str">
        <f t="shared" si="17"/>
        <v/>
      </c>
      <c r="X38" s="14" t="str">
        <f t="shared" si="17"/>
        <v/>
      </c>
      <c r="Y38" s="9" t="str">
        <f t="shared" si="7"/>
        <v/>
      </c>
      <c r="Z38" s="23">
        <f t="shared" si="8"/>
        <v>0</v>
      </c>
      <c r="AA38" s="23" t="str">
        <f t="shared" si="9"/>
        <v/>
      </c>
      <c r="AB38" s="23">
        <f t="shared" si="10"/>
        <v>0</v>
      </c>
      <c r="AC38" s="132" t="str">
        <f t="shared" si="11"/>
        <v/>
      </c>
      <c r="AD38" s="15" t="str">
        <f t="shared" si="12"/>
        <v/>
      </c>
    </row>
    <row r="39" spans="1:30" x14ac:dyDescent="0.3">
      <c r="A39" s="71"/>
      <c r="B39" s="58"/>
      <c r="C39" s="58"/>
      <c r="D39" s="116"/>
      <c r="E39" s="107"/>
      <c r="F39" s="112" t="str">
        <f t="shared" si="13"/>
        <v/>
      </c>
      <c r="G39" s="115" t="str">
        <f t="shared" si="14"/>
        <v/>
      </c>
      <c r="H39" s="130" t="str">
        <f t="shared" si="18"/>
        <v/>
      </c>
      <c r="I39" s="130" t="str">
        <f t="shared" si="18"/>
        <v/>
      </c>
      <c r="J39" s="131" t="str">
        <f t="shared" si="18"/>
        <v/>
      </c>
      <c r="K39" s="130" t="str">
        <f t="shared" si="18"/>
        <v/>
      </c>
      <c r="L39" s="130" t="str">
        <f t="shared" si="18"/>
        <v/>
      </c>
      <c r="M39" s="131" t="str">
        <f t="shared" si="18"/>
        <v/>
      </c>
      <c r="N39" s="130" t="str">
        <f t="shared" si="18"/>
        <v/>
      </c>
      <c r="O39" s="130" t="str">
        <f t="shared" si="18"/>
        <v/>
      </c>
      <c r="P39" s="131" t="str">
        <f t="shared" si="18"/>
        <v/>
      </c>
      <c r="Q39" s="23" t="str">
        <f t="shared" si="1"/>
        <v/>
      </c>
      <c r="R39" s="23" t="str">
        <f t="shared" si="2"/>
        <v/>
      </c>
      <c r="S39" s="136" t="str">
        <f t="shared" si="3"/>
        <v/>
      </c>
      <c r="T39" s="24" t="str">
        <f t="shared" si="4"/>
        <v/>
      </c>
      <c r="U39" s="23">
        <f t="shared" si="5"/>
        <v>0</v>
      </c>
      <c r="V39" s="14" t="str">
        <f t="shared" si="17"/>
        <v/>
      </c>
      <c r="W39" s="14" t="str">
        <f t="shared" si="17"/>
        <v/>
      </c>
      <c r="X39" s="14" t="str">
        <f t="shared" si="17"/>
        <v/>
      </c>
      <c r="Y39" s="9" t="str">
        <f t="shared" si="7"/>
        <v/>
      </c>
      <c r="Z39" s="23">
        <f t="shared" si="8"/>
        <v>0</v>
      </c>
      <c r="AA39" s="23" t="str">
        <f t="shared" si="9"/>
        <v/>
      </c>
      <c r="AB39" s="23">
        <f t="shared" si="10"/>
        <v>0</v>
      </c>
      <c r="AC39" s="132" t="str">
        <f t="shared" si="11"/>
        <v/>
      </c>
      <c r="AD39" s="15" t="str">
        <f t="shared" si="12"/>
        <v/>
      </c>
    </row>
    <row r="40" spans="1:30" x14ac:dyDescent="0.3">
      <c r="A40" s="71"/>
      <c r="B40" s="58"/>
      <c r="C40" s="58"/>
      <c r="D40" s="116"/>
      <c r="E40" s="107"/>
      <c r="F40" s="112" t="str">
        <f t="shared" si="13"/>
        <v/>
      </c>
      <c r="G40" s="115" t="str">
        <f t="shared" si="14"/>
        <v/>
      </c>
      <c r="H40" s="130" t="str">
        <f t="shared" si="18"/>
        <v/>
      </c>
      <c r="I40" s="130" t="str">
        <f t="shared" si="18"/>
        <v/>
      </c>
      <c r="J40" s="131" t="str">
        <f t="shared" si="18"/>
        <v/>
      </c>
      <c r="K40" s="130" t="str">
        <f t="shared" si="18"/>
        <v/>
      </c>
      <c r="L40" s="130" t="str">
        <f t="shared" si="18"/>
        <v/>
      </c>
      <c r="M40" s="131" t="str">
        <f t="shared" si="18"/>
        <v/>
      </c>
      <c r="N40" s="130" t="str">
        <f t="shared" si="18"/>
        <v/>
      </c>
      <c r="O40" s="130" t="str">
        <f t="shared" si="18"/>
        <v/>
      </c>
      <c r="P40" s="131" t="str">
        <f t="shared" si="18"/>
        <v/>
      </c>
      <c r="Q40" s="23" t="str">
        <f t="shared" si="1"/>
        <v/>
      </c>
      <c r="R40" s="23" t="str">
        <f t="shared" si="2"/>
        <v/>
      </c>
      <c r="S40" s="136" t="str">
        <f t="shared" si="3"/>
        <v/>
      </c>
      <c r="T40" s="24" t="str">
        <f t="shared" si="4"/>
        <v/>
      </c>
      <c r="U40" s="23">
        <f t="shared" si="5"/>
        <v>0</v>
      </c>
      <c r="V40" s="14" t="str">
        <f t="shared" si="17"/>
        <v/>
      </c>
      <c r="W40" s="14" t="str">
        <f t="shared" si="17"/>
        <v/>
      </c>
      <c r="X40" s="14" t="str">
        <f t="shared" si="17"/>
        <v/>
      </c>
      <c r="Y40" s="9" t="str">
        <f t="shared" si="7"/>
        <v/>
      </c>
      <c r="Z40" s="23">
        <f t="shared" si="8"/>
        <v>0</v>
      </c>
      <c r="AA40" s="23" t="str">
        <f t="shared" si="9"/>
        <v/>
      </c>
      <c r="AB40" s="23">
        <f t="shared" si="10"/>
        <v>0</v>
      </c>
      <c r="AC40" s="132" t="str">
        <f t="shared" si="11"/>
        <v/>
      </c>
      <c r="AD40" s="15" t="str">
        <f t="shared" si="12"/>
        <v/>
      </c>
    </row>
    <row r="41" spans="1:30" x14ac:dyDescent="0.3">
      <c r="A41" s="71"/>
      <c r="B41" s="105"/>
      <c r="C41" s="105"/>
      <c r="D41" s="116"/>
      <c r="E41" s="118"/>
      <c r="F41" s="112" t="str">
        <f t="shared" si="13"/>
        <v/>
      </c>
      <c r="G41" s="115" t="str">
        <f t="shared" si="14"/>
        <v/>
      </c>
      <c r="H41" s="130" t="str">
        <f t="shared" si="18"/>
        <v/>
      </c>
      <c r="I41" s="130" t="str">
        <f t="shared" si="18"/>
        <v/>
      </c>
      <c r="J41" s="131" t="str">
        <f t="shared" si="18"/>
        <v/>
      </c>
      <c r="K41" s="130" t="str">
        <f t="shared" si="18"/>
        <v/>
      </c>
      <c r="L41" s="130" t="str">
        <f t="shared" si="18"/>
        <v/>
      </c>
      <c r="M41" s="131" t="str">
        <f t="shared" si="18"/>
        <v/>
      </c>
      <c r="N41" s="130" t="str">
        <f t="shared" si="18"/>
        <v/>
      </c>
      <c r="O41" s="130" t="str">
        <f t="shared" si="18"/>
        <v/>
      </c>
      <c r="P41" s="131" t="str">
        <f t="shared" si="18"/>
        <v/>
      </c>
      <c r="Q41" s="23" t="str">
        <f t="shared" si="1"/>
        <v/>
      </c>
      <c r="R41" s="23" t="str">
        <f t="shared" si="2"/>
        <v/>
      </c>
      <c r="S41" s="136" t="str">
        <f t="shared" si="3"/>
        <v/>
      </c>
      <c r="T41" s="24" t="str">
        <f t="shared" si="4"/>
        <v/>
      </c>
      <c r="U41" s="23">
        <f t="shared" si="5"/>
        <v>0</v>
      </c>
      <c r="V41" s="14" t="str">
        <f t="shared" si="17"/>
        <v/>
      </c>
      <c r="W41" s="14" t="str">
        <f t="shared" si="17"/>
        <v/>
      </c>
      <c r="X41" s="14" t="str">
        <f t="shared" si="17"/>
        <v/>
      </c>
      <c r="Y41" s="9" t="str">
        <f t="shared" si="7"/>
        <v/>
      </c>
      <c r="Z41" s="23">
        <f t="shared" si="8"/>
        <v>0</v>
      </c>
      <c r="AA41" s="23" t="str">
        <f t="shared" si="9"/>
        <v/>
      </c>
      <c r="AB41" s="23">
        <f t="shared" si="10"/>
        <v>0</v>
      </c>
      <c r="AC41" s="132" t="str">
        <f t="shared" si="11"/>
        <v/>
      </c>
      <c r="AD41" s="15" t="str">
        <f t="shared" si="12"/>
        <v/>
      </c>
    </row>
    <row r="42" spans="1:30" x14ac:dyDescent="0.3">
      <c r="A42" s="71"/>
      <c r="B42" s="105"/>
      <c r="C42" s="105"/>
      <c r="D42" s="116"/>
      <c r="E42" s="118"/>
      <c r="F42" s="112" t="str">
        <f t="shared" si="13"/>
        <v/>
      </c>
      <c r="G42" s="115" t="str">
        <f t="shared" si="14"/>
        <v/>
      </c>
      <c r="H42" s="130" t="str">
        <f t="shared" si="18"/>
        <v/>
      </c>
      <c r="I42" s="130" t="str">
        <f t="shared" si="18"/>
        <v/>
      </c>
      <c r="J42" s="131" t="str">
        <f t="shared" si="18"/>
        <v/>
      </c>
      <c r="K42" s="130" t="str">
        <f t="shared" si="18"/>
        <v/>
      </c>
      <c r="L42" s="130" t="str">
        <f t="shared" si="18"/>
        <v/>
      </c>
      <c r="M42" s="131" t="str">
        <f t="shared" si="18"/>
        <v/>
      </c>
      <c r="N42" s="130" t="str">
        <f t="shared" si="18"/>
        <v/>
      </c>
      <c r="O42" s="130" t="str">
        <f t="shared" si="18"/>
        <v/>
      </c>
      <c r="P42" s="131" t="str">
        <f t="shared" si="18"/>
        <v/>
      </c>
      <c r="Q42" s="23" t="str">
        <f t="shared" si="1"/>
        <v/>
      </c>
      <c r="R42" s="23" t="str">
        <f t="shared" si="2"/>
        <v/>
      </c>
      <c r="S42" s="136" t="str">
        <f t="shared" si="3"/>
        <v/>
      </c>
      <c r="T42" s="24" t="str">
        <f t="shared" si="4"/>
        <v/>
      </c>
      <c r="U42" s="23">
        <f t="shared" si="5"/>
        <v>0</v>
      </c>
      <c r="V42" s="14" t="str">
        <f t="shared" si="17"/>
        <v/>
      </c>
      <c r="W42" s="14" t="str">
        <f t="shared" si="17"/>
        <v/>
      </c>
      <c r="X42" s="14" t="str">
        <f t="shared" si="17"/>
        <v/>
      </c>
      <c r="Y42" s="9" t="str">
        <f t="shared" si="7"/>
        <v/>
      </c>
      <c r="Z42" s="23">
        <f t="shared" si="8"/>
        <v>0</v>
      </c>
      <c r="AA42" s="23" t="str">
        <f t="shared" si="9"/>
        <v/>
      </c>
      <c r="AB42" s="23">
        <f t="shared" si="10"/>
        <v>0</v>
      </c>
      <c r="AC42" s="132" t="str">
        <f t="shared" si="11"/>
        <v/>
      </c>
      <c r="AD42" s="15" t="str">
        <f t="shared" si="12"/>
        <v/>
      </c>
    </row>
    <row r="43" spans="1:30" x14ac:dyDescent="0.3">
      <c r="A43" s="71"/>
      <c r="B43" s="105"/>
      <c r="C43" s="105"/>
      <c r="D43" s="116"/>
      <c r="E43" s="118"/>
      <c r="F43" s="112" t="str">
        <f t="shared" si="13"/>
        <v/>
      </c>
      <c r="G43" s="115" t="str">
        <f t="shared" si="14"/>
        <v/>
      </c>
      <c r="H43" s="130" t="str">
        <f t="shared" si="18"/>
        <v/>
      </c>
      <c r="I43" s="130" t="str">
        <f t="shared" si="18"/>
        <v/>
      </c>
      <c r="J43" s="131" t="str">
        <f t="shared" si="18"/>
        <v/>
      </c>
      <c r="K43" s="130" t="str">
        <f t="shared" si="18"/>
        <v/>
      </c>
      <c r="L43" s="130" t="str">
        <f t="shared" si="18"/>
        <v/>
      </c>
      <c r="M43" s="131" t="str">
        <f t="shared" si="18"/>
        <v/>
      </c>
      <c r="N43" s="130" t="str">
        <f t="shared" si="18"/>
        <v/>
      </c>
      <c r="O43" s="130" t="str">
        <f t="shared" si="18"/>
        <v/>
      </c>
      <c r="P43" s="131" t="str">
        <f t="shared" si="18"/>
        <v/>
      </c>
      <c r="Q43" s="23" t="str">
        <f t="shared" si="1"/>
        <v/>
      </c>
      <c r="R43" s="23" t="str">
        <f t="shared" si="2"/>
        <v/>
      </c>
      <c r="S43" s="136" t="str">
        <f t="shared" si="3"/>
        <v/>
      </c>
      <c r="T43" s="24" t="str">
        <f t="shared" si="4"/>
        <v/>
      </c>
      <c r="U43" s="23">
        <f t="shared" si="5"/>
        <v>0</v>
      </c>
      <c r="V43" s="14" t="str">
        <f t="shared" si="17"/>
        <v/>
      </c>
      <c r="W43" s="14" t="str">
        <f t="shared" si="17"/>
        <v/>
      </c>
      <c r="X43" s="14" t="str">
        <f t="shared" si="17"/>
        <v/>
      </c>
      <c r="Y43" s="9" t="str">
        <f t="shared" si="7"/>
        <v/>
      </c>
      <c r="Z43" s="23">
        <f t="shared" si="8"/>
        <v>0</v>
      </c>
      <c r="AA43" s="23" t="str">
        <f t="shared" si="9"/>
        <v/>
      </c>
      <c r="AB43" s="23">
        <f t="shared" si="10"/>
        <v>0</v>
      </c>
      <c r="AC43" s="132" t="str">
        <f t="shared" si="11"/>
        <v/>
      </c>
      <c r="AD43" s="15" t="str">
        <f t="shared" si="12"/>
        <v/>
      </c>
    </row>
    <row r="44" spans="1:30" x14ac:dyDescent="0.3">
      <c r="A44" s="71"/>
      <c r="B44" s="105"/>
      <c r="C44" s="105"/>
      <c r="D44" s="116"/>
      <c r="E44" s="118"/>
      <c r="F44" s="112" t="str">
        <f t="shared" si="13"/>
        <v/>
      </c>
      <c r="G44" s="115" t="str">
        <f t="shared" si="14"/>
        <v/>
      </c>
      <c r="H44" s="130" t="str">
        <f t="shared" si="18"/>
        <v/>
      </c>
      <c r="I44" s="130" t="str">
        <f t="shared" si="18"/>
        <v/>
      </c>
      <c r="J44" s="131" t="str">
        <f t="shared" si="18"/>
        <v/>
      </c>
      <c r="K44" s="130" t="str">
        <f t="shared" si="18"/>
        <v/>
      </c>
      <c r="L44" s="130" t="str">
        <f t="shared" si="18"/>
        <v/>
      </c>
      <c r="M44" s="131" t="str">
        <f t="shared" si="18"/>
        <v/>
      </c>
      <c r="N44" s="130" t="str">
        <f t="shared" si="18"/>
        <v/>
      </c>
      <c r="O44" s="130" t="str">
        <f t="shared" si="18"/>
        <v/>
      </c>
      <c r="P44" s="131" t="str">
        <f t="shared" si="18"/>
        <v/>
      </c>
      <c r="Q44" s="23" t="str">
        <f t="shared" si="1"/>
        <v/>
      </c>
      <c r="R44" s="23" t="str">
        <f t="shared" si="2"/>
        <v/>
      </c>
      <c r="S44" s="136" t="str">
        <f t="shared" si="3"/>
        <v/>
      </c>
      <c r="T44" s="24" t="str">
        <f t="shared" si="4"/>
        <v/>
      </c>
      <c r="U44" s="23">
        <f t="shared" si="5"/>
        <v>0</v>
      </c>
      <c r="V44" s="14" t="str">
        <f t="shared" si="17"/>
        <v/>
      </c>
      <c r="W44" s="14" t="str">
        <f t="shared" si="17"/>
        <v/>
      </c>
      <c r="X44" s="14" t="str">
        <f t="shared" si="17"/>
        <v/>
      </c>
      <c r="Y44" s="9" t="str">
        <f t="shared" si="7"/>
        <v/>
      </c>
      <c r="Z44" s="23">
        <f t="shared" si="8"/>
        <v>0</v>
      </c>
      <c r="AA44" s="23" t="str">
        <f t="shared" si="9"/>
        <v/>
      </c>
      <c r="AB44" s="23">
        <f t="shared" si="10"/>
        <v>0</v>
      </c>
      <c r="AC44" s="132" t="str">
        <f t="shared" si="11"/>
        <v/>
      </c>
      <c r="AD44" s="15" t="str">
        <f t="shared" si="12"/>
        <v/>
      </c>
    </row>
    <row r="45" spans="1:30" x14ac:dyDescent="0.3">
      <c r="A45" s="71"/>
      <c r="B45" s="105"/>
      <c r="C45" s="105"/>
      <c r="D45" s="116"/>
      <c r="E45" s="118"/>
      <c r="F45" s="112" t="str">
        <f t="shared" si="13"/>
        <v/>
      </c>
      <c r="G45" s="115" t="str">
        <f t="shared" si="14"/>
        <v/>
      </c>
      <c r="H45" s="130" t="str">
        <f t="shared" si="18"/>
        <v/>
      </c>
      <c r="I45" s="130" t="str">
        <f t="shared" si="18"/>
        <v/>
      </c>
      <c r="J45" s="131" t="str">
        <f t="shared" si="18"/>
        <v/>
      </c>
      <c r="K45" s="130" t="str">
        <f t="shared" si="18"/>
        <v/>
      </c>
      <c r="L45" s="130" t="str">
        <f t="shared" si="18"/>
        <v/>
      </c>
      <c r="M45" s="131" t="str">
        <f t="shared" si="18"/>
        <v/>
      </c>
      <c r="N45" s="130" t="str">
        <f t="shared" si="18"/>
        <v/>
      </c>
      <c r="O45" s="130" t="str">
        <f t="shared" si="18"/>
        <v/>
      </c>
      <c r="P45" s="131" t="str">
        <f t="shared" si="18"/>
        <v/>
      </c>
      <c r="Q45" s="23" t="str">
        <f t="shared" si="1"/>
        <v/>
      </c>
      <c r="R45" s="23" t="str">
        <f t="shared" si="2"/>
        <v/>
      </c>
      <c r="S45" s="136" t="str">
        <f t="shared" si="3"/>
        <v/>
      </c>
      <c r="T45" s="24" t="str">
        <f t="shared" si="4"/>
        <v/>
      </c>
      <c r="U45" s="23">
        <f t="shared" si="5"/>
        <v>0</v>
      </c>
      <c r="V45" s="14" t="str">
        <f t="shared" si="17"/>
        <v/>
      </c>
      <c r="W45" s="14" t="str">
        <f t="shared" si="17"/>
        <v/>
      </c>
      <c r="X45" s="14" t="str">
        <f t="shared" si="17"/>
        <v/>
      </c>
      <c r="Y45" s="9" t="str">
        <f t="shared" si="7"/>
        <v/>
      </c>
      <c r="Z45" s="23">
        <f t="shared" si="8"/>
        <v>0</v>
      </c>
      <c r="AA45" s="23" t="str">
        <f t="shared" si="9"/>
        <v/>
      </c>
      <c r="AB45" s="23">
        <f t="shared" si="10"/>
        <v>0</v>
      </c>
      <c r="AC45" s="132" t="str">
        <f t="shared" si="11"/>
        <v/>
      </c>
      <c r="AD45" s="15" t="str">
        <f t="shared" si="12"/>
        <v/>
      </c>
    </row>
    <row r="46" spans="1:30" x14ac:dyDescent="0.3">
      <c r="A46" s="71"/>
      <c r="B46" s="105"/>
      <c r="C46" s="105"/>
      <c r="D46" s="116"/>
      <c r="E46" s="118"/>
      <c r="F46" s="112" t="str">
        <f t="shared" si="13"/>
        <v/>
      </c>
      <c r="G46" s="115" t="str">
        <f t="shared" si="14"/>
        <v/>
      </c>
      <c r="H46" s="130" t="str">
        <f t="shared" si="18"/>
        <v/>
      </c>
      <c r="I46" s="130" t="str">
        <f t="shared" si="18"/>
        <v/>
      </c>
      <c r="J46" s="131" t="str">
        <f t="shared" si="18"/>
        <v/>
      </c>
      <c r="K46" s="130" t="str">
        <f t="shared" si="18"/>
        <v/>
      </c>
      <c r="L46" s="130" t="str">
        <f t="shared" si="18"/>
        <v/>
      </c>
      <c r="M46" s="131" t="str">
        <f t="shared" si="18"/>
        <v/>
      </c>
      <c r="N46" s="130" t="str">
        <f t="shared" si="18"/>
        <v/>
      </c>
      <c r="O46" s="130" t="str">
        <f t="shared" si="18"/>
        <v/>
      </c>
      <c r="P46" s="131" t="str">
        <f t="shared" si="18"/>
        <v/>
      </c>
      <c r="Q46" s="23" t="str">
        <f t="shared" si="1"/>
        <v/>
      </c>
      <c r="R46" s="23" t="str">
        <f t="shared" si="2"/>
        <v/>
      </c>
      <c r="S46" s="136" t="str">
        <f t="shared" si="3"/>
        <v/>
      </c>
      <c r="T46" s="24" t="str">
        <f t="shared" si="4"/>
        <v/>
      </c>
      <c r="U46" s="23">
        <f t="shared" si="5"/>
        <v>0</v>
      </c>
      <c r="V46" s="14" t="str">
        <f t="shared" si="17"/>
        <v/>
      </c>
      <c r="W46" s="14" t="str">
        <f t="shared" si="17"/>
        <v/>
      </c>
      <c r="X46" s="14" t="str">
        <f t="shared" si="17"/>
        <v/>
      </c>
      <c r="Y46" s="9" t="str">
        <f t="shared" si="7"/>
        <v/>
      </c>
      <c r="Z46" s="23">
        <f t="shared" si="8"/>
        <v>0</v>
      </c>
      <c r="AA46" s="23" t="str">
        <f t="shared" si="9"/>
        <v/>
      </c>
      <c r="AB46" s="23">
        <f t="shared" si="10"/>
        <v>0</v>
      </c>
      <c r="AC46" s="132" t="str">
        <f t="shared" si="11"/>
        <v/>
      </c>
      <c r="AD46" s="15" t="str">
        <f t="shared" si="12"/>
        <v/>
      </c>
    </row>
  </sheetData>
  <sheetProtection algorithmName="SHA-512" hashValue="Ml1yKu2O0btFEmSKGHDrdjtJE3S7ytZwRRge5QLS7conbSLb0BR+qzClHf1Ip7D1QCGcKQ+bSUHHhnoQ3ERlgw==" saltValue="O6kLg3dLIWB9ive+LVmQVQ==" spinCount="100000" sheet="1" objects="1" scenarios="1" selectLockedCells="1" selectUnlockedCells="1"/>
  <autoFilter ref="A6:AD6">
    <sortState ref="A7:AG46">
      <sortCondition ref="F6"/>
    </sortState>
  </autoFilter>
  <mergeCells count="3">
    <mergeCell ref="H5:U5"/>
    <mergeCell ref="V5:Z5"/>
    <mergeCell ref="AA5:AB5"/>
  </mergeCells>
  <conditionalFormatting sqref="D3 A7:AD46">
    <cfRule type="expression" dxfId="31" priority="1">
      <formula>OR($F3=4,$F3=5)</formula>
    </cfRule>
    <cfRule type="expression" dxfId="30" priority="2">
      <formula>$F3=3</formula>
    </cfRule>
    <cfRule type="expression" dxfId="29" priority="3">
      <formula>$F3=2</formula>
    </cfRule>
    <cfRule type="expression" dxfId="28" priority="4">
      <formula>$F3=1</formula>
    </cfRule>
  </conditionalFormatting>
  <dataValidations count="1">
    <dataValidation type="list" allowBlank="1" showInputMessage="1" showErrorMessage="1" sqref="D3">
      <formula1>Catégories</formula1>
    </dataValidation>
  </dataValidations>
  <pageMargins left="0.23622047244094491" right="0.23622047244094491" top="0.74803149606299213" bottom="0.74803149606299213" header="0.31496062992125984" footer="0.31496062992125984"/>
  <pageSetup paperSize="9" scale="42" orientation="landscape" r:id="rId1"/>
  <headerFooter>
    <oddFooter>&amp;C&amp;1#&amp;"Arial"&amp;6&amp;K626469Internal</oddFooter>
  </headerFooter>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6">
    <tabColor theme="3" tint="-0.249977111117893"/>
    <pageSetUpPr fitToPage="1"/>
  </sheetPr>
  <dimension ref="A1:AD46"/>
  <sheetViews>
    <sheetView zoomScale="85" zoomScaleNormal="85" workbookViewId="0">
      <selection activeCell="J58" sqref="J58"/>
    </sheetView>
  </sheetViews>
  <sheetFormatPr baseColWidth="10" defaultColWidth="11.42578125" defaultRowHeight="18.75" x14ac:dyDescent="0.3"/>
  <cols>
    <col min="1" max="1" width="12.28515625" bestFit="1" customWidth="1"/>
    <col min="2" max="2" width="15.42578125" style="70" bestFit="1" customWidth="1"/>
    <col min="3" max="3" width="12.7109375" style="70" bestFit="1" customWidth="1"/>
    <col min="4" max="4" width="12.42578125" customWidth="1"/>
    <col min="5" max="5" width="16.140625" style="70" customWidth="1"/>
    <col min="6" max="6" width="11.7109375" style="64" customWidth="1"/>
    <col min="7" max="7" width="11.42578125" style="113"/>
    <col min="8" max="9" width="7" style="8" customWidth="1"/>
    <col min="10" max="10" width="10.140625" style="8" customWidth="1"/>
    <col min="11" max="12" width="7" style="8" customWidth="1"/>
    <col min="13" max="13" width="10" style="8" customWidth="1"/>
    <col min="14" max="15" width="8.42578125" style="8" customWidth="1"/>
    <col min="16" max="16" width="17.42578125" style="8" bestFit="1" customWidth="1"/>
    <col min="17" max="18" width="7.42578125" style="19" customWidth="1"/>
    <col min="19" max="19" width="11.42578125" customWidth="1"/>
    <col min="20" max="20" width="10.42578125" style="18" bestFit="1" customWidth="1"/>
    <col min="21" max="21" width="11.42578125" style="19"/>
    <col min="22" max="24" width="11.42578125" hidden="1" customWidth="1"/>
    <col min="25" max="25" width="8.28515625" hidden="1" customWidth="1"/>
    <col min="26" max="26" width="11.28515625" style="21" hidden="1" customWidth="1"/>
    <col min="27" max="27" width="11.28515625" style="21" customWidth="1"/>
    <col min="28" max="28" width="11" style="21" bestFit="1" customWidth="1"/>
    <col min="29" max="29" width="12.85546875" style="8" hidden="1" customWidth="1"/>
    <col min="30" max="30" width="14.28515625" hidden="1" customWidth="1"/>
  </cols>
  <sheetData>
    <row r="1" spans="1:30" ht="27" x14ac:dyDescent="0.5">
      <c r="A1" s="104" t="s">
        <v>301</v>
      </c>
    </row>
    <row r="2" spans="1:30" ht="15" customHeight="1" x14ac:dyDescent="0.5">
      <c r="A2" s="104"/>
      <c r="D2" s="110" t="s">
        <v>7</v>
      </c>
    </row>
    <row r="3" spans="1:30" ht="15" customHeight="1" x14ac:dyDescent="0.5">
      <c r="A3" s="104"/>
      <c r="D3" s="67" t="s">
        <v>60</v>
      </c>
    </row>
    <row r="4" spans="1:30" s="234" customFormat="1" x14ac:dyDescent="0.3">
      <c r="B4" s="234">
        <v>2</v>
      </c>
      <c r="C4" s="234">
        <v>3</v>
      </c>
      <c r="D4" s="234">
        <v>6</v>
      </c>
      <c r="E4" s="234">
        <v>8</v>
      </c>
      <c r="F4" s="235"/>
      <c r="G4" s="236"/>
      <c r="H4" s="234">
        <v>8</v>
      </c>
      <c r="I4" s="234">
        <v>9</v>
      </c>
      <c r="J4" s="234">
        <v>10</v>
      </c>
      <c r="K4" s="234">
        <v>11</v>
      </c>
      <c r="L4" s="234">
        <v>12</v>
      </c>
      <c r="M4" s="234">
        <v>13</v>
      </c>
      <c r="N4" s="234">
        <v>14</v>
      </c>
      <c r="O4" s="234">
        <v>15</v>
      </c>
      <c r="P4" s="234">
        <v>16</v>
      </c>
      <c r="Q4" s="237"/>
      <c r="R4" s="237"/>
      <c r="T4" s="238"/>
      <c r="U4" s="237"/>
      <c r="V4" s="234">
        <v>8</v>
      </c>
      <c r="W4" s="234">
        <v>9</v>
      </c>
      <c r="X4" s="234">
        <v>10</v>
      </c>
      <c r="Z4" s="237"/>
      <c r="AA4" s="237">
        <v>9</v>
      </c>
      <c r="AB4" s="237"/>
      <c r="AC4" s="239"/>
    </row>
    <row r="5" spans="1:30" ht="15" x14ac:dyDescent="0.25">
      <c r="B5" s="8"/>
      <c r="C5" s="8"/>
      <c r="E5" s="8"/>
      <c r="F5" s="108" t="s">
        <v>24</v>
      </c>
      <c r="G5" s="108"/>
      <c r="H5" s="259" t="s">
        <v>21</v>
      </c>
      <c r="I5" s="260"/>
      <c r="J5" s="260"/>
      <c r="K5" s="260"/>
      <c r="L5" s="260"/>
      <c r="M5" s="260"/>
      <c r="N5" s="260"/>
      <c r="O5" s="260"/>
      <c r="P5" s="260"/>
      <c r="Q5" s="260"/>
      <c r="R5" s="260"/>
      <c r="S5" s="260"/>
      <c r="T5" s="260"/>
      <c r="U5" s="261"/>
      <c r="V5" s="259" t="s">
        <v>15</v>
      </c>
      <c r="W5" s="260"/>
      <c r="X5" s="260"/>
      <c r="Y5" s="260"/>
      <c r="Z5" s="261"/>
      <c r="AA5" s="262" t="s">
        <v>48</v>
      </c>
      <c r="AB5" s="262"/>
      <c r="AC5" s="126" t="s">
        <v>40</v>
      </c>
      <c r="AD5" s="29" t="s">
        <v>41</v>
      </c>
    </row>
    <row r="6" spans="1:30" s="10" customFormat="1" ht="30" x14ac:dyDescent="0.25">
      <c r="A6" s="109" t="s">
        <v>57</v>
      </c>
      <c r="B6" s="110" t="s">
        <v>0</v>
      </c>
      <c r="C6" s="110" t="s">
        <v>5</v>
      </c>
      <c r="D6" s="110" t="s">
        <v>7</v>
      </c>
      <c r="E6" s="110" t="s">
        <v>1</v>
      </c>
      <c r="F6" s="17" t="s">
        <v>24</v>
      </c>
      <c r="G6" s="20" t="s">
        <v>23</v>
      </c>
      <c r="H6" s="17" t="s">
        <v>80</v>
      </c>
      <c r="I6" s="17" t="s">
        <v>79</v>
      </c>
      <c r="J6" s="17" t="s">
        <v>81</v>
      </c>
      <c r="K6" s="17" t="s">
        <v>82</v>
      </c>
      <c r="L6" s="17" t="s">
        <v>83</v>
      </c>
      <c r="M6" s="17" t="s">
        <v>84</v>
      </c>
      <c r="N6" s="17" t="s">
        <v>85</v>
      </c>
      <c r="O6" s="17" t="s">
        <v>86</v>
      </c>
      <c r="P6" s="17" t="s">
        <v>87</v>
      </c>
      <c r="Q6" s="22" t="s">
        <v>77</v>
      </c>
      <c r="R6" s="22" t="s">
        <v>78</v>
      </c>
      <c r="S6" s="17" t="s">
        <v>88</v>
      </c>
      <c r="T6" s="17" t="s">
        <v>16</v>
      </c>
      <c r="U6" s="20" t="s">
        <v>17</v>
      </c>
      <c r="V6" s="17" t="s">
        <v>12</v>
      </c>
      <c r="W6" s="17" t="s">
        <v>13</v>
      </c>
      <c r="X6" s="17" t="s">
        <v>33</v>
      </c>
      <c r="Y6" s="17" t="s">
        <v>22</v>
      </c>
      <c r="Z6" s="20" t="s">
        <v>20</v>
      </c>
      <c r="AA6" s="20" t="s">
        <v>49</v>
      </c>
      <c r="AB6" s="20" t="s">
        <v>50</v>
      </c>
      <c r="AC6" s="30" t="s">
        <v>89</v>
      </c>
      <c r="AD6" s="30" t="s">
        <v>51</v>
      </c>
    </row>
    <row r="7" spans="1:30" s="226" customFormat="1" x14ac:dyDescent="0.25">
      <c r="A7" s="117">
        <v>86</v>
      </c>
      <c r="B7" s="250" t="s">
        <v>146</v>
      </c>
      <c r="C7" s="250" t="s">
        <v>147</v>
      </c>
      <c r="D7" s="16" t="s">
        <v>307</v>
      </c>
      <c r="E7" s="250" t="s">
        <v>287</v>
      </c>
      <c r="F7" s="242">
        <f>IF(AND(A7&lt;&gt;"",G7&gt;0),RANK(AD7,AD$7:AD$46,0),"")</f>
        <v>1</v>
      </c>
      <c r="G7" s="243">
        <f t="shared" ref="G7:G46" si="0">IF(A7&lt;&gt;"",U7+Z7+AB7,"")</f>
        <v>297</v>
      </c>
      <c r="H7" s="244">
        <f t="shared" ref="H7:P16" si="1">IFERROR(VLOOKUP($A7,Resultats_Trial,H$4,FALSE),"")</f>
        <v>13</v>
      </c>
      <c r="I7" s="244">
        <f t="shared" si="1"/>
        <v>5</v>
      </c>
      <c r="J7" s="245">
        <f t="shared" si="1"/>
        <v>7.1759259259259259E-4</v>
      </c>
      <c r="K7" s="244">
        <f t="shared" si="1"/>
        <v>31</v>
      </c>
      <c r="L7" s="244">
        <f t="shared" si="1"/>
        <v>4</v>
      </c>
      <c r="M7" s="245">
        <f t="shared" si="1"/>
        <v>1.0648148148148149E-3</v>
      </c>
      <c r="N7" s="244">
        <f t="shared" si="1"/>
        <v>21</v>
      </c>
      <c r="O7" s="244">
        <f t="shared" si="1"/>
        <v>0</v>
      </c>
      <c r="P7" s="245">
        <f t="shared" si="1"/>
        <v>8.1018518518518516E-4</v>
      </c>
      <c r="Q7" s="246">
        <f t="shared" ref="Q7:Q46" si="2">IF($A7&lt;&gt;"",SUM(H7,K7,N7),"")</f>
        <v>65</v>
      </c>
      <c r="R7" s="246">
        <f t="shared" ref="R7:R46" si="3">IF($A7&lt;&gt;"",SUM(I7,L7,O7),"")</f>
        <v>9</v>
      </c>
      <c r="S7" s="232">
        <f t="shared" ref="S7:S46" si="4">IF($A7&lt;&gt;"",SUM(J7,M7,P7),"")</f>
        <v>2.5925925925925925E-3</v>
      </c>
      <c r="T7" s="247">
        <f t="shared" ref="T7:T46" si="5">IF($A7&lt;&gt;"",RANK(AC7,AC$7:AC$46,0),"")</f>
        <v>2</v>
      </c>
      <c r="U7" s="246">
        <f t="shared" ref="U7:U46" si="6">IF(AND($B7&lt;&gt;"",T7&lt;&gt;""),VLOOKUP(T7,Points_Classement,2,FALSE),0)</f>
        <v>147</v>
      </c>
      <c r="V7" s="222" t="str">
        <f t="shared" ref="V7:X26" si="7">IF($A7&lt;&gt;"",IFERROR(VLOOKUP($A7,Resultats_DH,V$4,FALSE),"-"),"")</f>
        <v>-</v>
      </c>
      <c r="W7" s="222" t="str">
        <f t="shared" si="7"/>
        <v>-</v>
      </c>
      <c r="X7" s="222" t="str">
        <f t="shared" si="7"/>
        <v>-</v>
      </c>
      <c r="Y7" s="223" t="str">
        <f t="shared" ref="Y7:Y46" si="8">IF(AND($A7&lt;&gt;"",X7&lt;&gt;"-"),RANK(X7,X$7:X$46,1),"")</f>
        <v/>
      </c>
      <c r="Z7" s="246">
        <f t="shared" ref="Z7:Z46" si="9">IF(AND($A7&lt;&gt;"",Y7&lt;&gt;""),VLOOKUP(Y7,Points_Classement,2,FALSE),0)</f>
        <v>0</v>
      </c>
      <c r="AA7" s="246">
        <f t="shared" ref="AA7:AA46" si="10">IF($A7&lt;&gt;"",IFERROR(VLOOKUP($A7,Resultats_XC,V$4,FALSE),"-"),"")</f>
        <v>1</v>
      </c>
      <c r="AB7" s="246">
        <f t="shared" ref="AB7:AB46" si="11">IF(AND($A7&lt;&gt;"",AA7&lt;&gt;""),IFERROR(VLOOKUP(AA7,Points_Classement,2,FALSE),0),0)</f>
        <v>150</v>
      </c>
      <c r="AC7" s="224">
        <f t="shared" ref="AC7:AC46" si="12">IF(A7&lt;&gt;"",+Q7*1000000- R7*1000-(HOUR(S7)*3600+MINUTE(S7)*60+SECOND(S7)),"")</f>
        <v>64990776</v>
      </c>
      <c r="AD7" s="225">
        <f t="shared" ref="AD7:AD46" si="13">IF($A7&lt;&gt;"",U7+Z7+AB7+(1-IF(Epreuve_prépondérante="DH",IFERROR(Y7/100,1),IF(Epreuve_prépondérante="Trial",IFERROR(T7/100,1),IFERROR(AA7/100,1)))),"")</f>
        <v>297</v>
      </c>
    </row>
    <row r="8" spans="1:30" s="226" customFormat="1" x14ac:dyDescent="0.25">
      <c r="A8" s="117">
        <v>87</v>
      </c>
      <c r="B8" s="250" t="s">
        <v>148</v>
      </c>
      <c r="C8" s="250" t="s">
        <v>149</v>
      </c>
      <c r="D8" s="16" t="s">
        <v>307</v>
      </c>
      <c r="E8" s="250" t="s">
        <v>287</v>
      </c>
      <c r="F8" s="242">
        <f>IF(AND(A8&lt;&gt;"",G8&gt;0),RANK(AD8,AD$7:AD$46,0),"")</f>
        <v>2</v>
      </c>
      <c r="G8" s="243">
        <f t="shared" si="0"/>
        <v>282</v>
      </c>
      <c r="H8" s="244">
        <f t="shared" si="1"/>
        <v>21</v>
      </c>
      <c r="I8" s="244">
        <f t="shared" si="1"/>
        <v>0</v>
      </c>
      <c r="J8" s="245">
        <f t="shared" si="1"/>
        <v>8.1018518518518516E-4</v>
      </c>
      <c r="K8" s="244">
        <f t="shared" si="1"/>
        <v>21</v>
      </c>
      <c r="L8" s="244">
        <f t="shared" si="1"/>
        <v>1</v>
      </c>
      <c r="M8" s="245">
        <f t="shared" si="1"/>
        <v>7.5231481481481482E-4</v>
      </c>
      <c r="N8" s="244">
        <f t="shared" si="1"/>
        <v>21</v>
      </c>
      <c r="O8" s="244">
        <f t="shared" si="1"/>
        <v>2</v>
      </c>
      <c r="P8" s="245">
        <f t="shared" si="1"/>
        <v>9.1435185185185185E-4</v>
      </c>
      <c r="Q8" s="246">
        <f t="shared" si="2"/>
        <v>63</v>
      </c>
      <c r="R8" s="246">
        <f t="shared" si="3"/>
        <v>3</v>
      </c>
      <c r="S8" s="232">
        <f t="shared" si="4"/>
        <v>2.476851851851852E-3</v>
      </c>
      <c r="T8" s="247">
        <f t="shared" si="5"/>
        <v>3</v>
      </c>
      <c r="U8" s="246">
        <f t="shared" si="6"/>
        <v>144</v>
      </c>
      <c r="V8" s="222" t="str">
        <f t="shared" si="7"/>
        <v>-</v>
      </c>
      <c r="W8" s="222" t="str">
        <f t="shared" si="7"/>
        <v>-</v>
      </c>
      <c r="X8" s="222" t="str">
        <f t="shared" si="7"/>
        <v>-</v>
      </c>
      <c r="Y8" s="223" t="str">
        <f t="shared" si="8"/>
        <v/>
      </c>
      <c r="Z8" s="246">
        <f t="shared" si="9"/>
        <v>0</v>
      </c>
      <c r="AA8" s="246">
        <f t="shared" si="10"/>
        <v>5</v>
      </c>
      <c r="AB8" s="246">
        <f t="shared" si="11"/>
        <v>138</v>
      </c>
      <c r="AC8" s="224">
        <f t="shared" si="12"/>
        <v>62996786</v>
      </c>
      <c r="AD8" s="225">
        <f t="shared" si="13"/>
        <v>282</v>
      </c>
    </row>
    <row r="9" spans="1:30" s="226" customFormat="1" x14ac:dyDescent="0.25">
      <c r="A9" s="117">
        <v>62</v>
      </c>
      <c r="B9" s="241" t="s">
        <v>142</v>
      </c>
      <c r="C9" s="241" t="s">
        <v>143</v>
      </c>
      <c r="D9" s="16" t="s">
        <v>307</v>
      </c>
      <c r="E9" s="241" t="s">
        <v>285</v>
      </c>
      <c r="F9" s="242">
        <f>IF(AND(A9&lt;&gt;"",G9&gt;0),RANK(AD9,AD$7:AD$46,0),"")</f>
        <v>3</v>
      </c>
      <c r="G9" s="243">
        <f t="shared" si="0"/>
        <v>279</v>
      </c>
      <c r="H9" s="244">
        <f t="shared" ref="H9:P9" si="14">IFERROR(VLOOKUP($A9,Resultats_Trial,H$4,FALSE),"")</f>
        <v>3</v>
      </c>
      <c r="I9" s="244">
        <f t="shared" si="14"/>
        <v>5</v>
      </c>
      <c r="J9" s="245">
        <f t="shared" si="14"/>
        <v>1.3078703703703703E-3</v>
      </c>
      <c r="K9" s="244">
        <f t="shared" si="14"/>
        <v>16</v>
      </c>
      <c r="L9" s="244">
        <f t="shared" si="14"/>
        <v>2</v>
      </c>
      <c r="M9" s="245">
        <f t="shared" si="14"/>
        <v>1.0648148148148149E-3</v>
      </c>
      <c r="N9" s="244">
        <f t="shared" si="14"/>
        <v>6</v>
      </c>
      <c r="O9" s="244">
        <f t="shared" si="14"/>
        <v>0</v>
      </c>
      <c r="P9" s="245">
        <f t="shared" si="14"/>
        <v>4.7453703703703704E-4</v>
      </c>
      <c r="Q9" s="246">
        <f>IF($A9&lt;&gt;"",SUM(H9,K9,N9),"")</f>
        <v>25</v>
      </c>
      <c r="R9" s="246">
        <f>IF($A9&lt;&gt;"",SUM(I9,L9,O9),"")</f>
        <v>7</v>
      </c>
      <c r="S9" s="232">
        <f>IF($A9&lt;&gt;"",SUM(J9,M9,P9),"")</f>
        <v>2.8472222222222223E-3</v>
      </c>
      <c r="T9" s="247">
        <f t="shared" si="5"/>
        <v>7</v>
      </c>
      <c r="U9" s="246">
        <f>IF(AND($B9&lt;&gt;"",T9&lt;&gt;""),VLOOKUP(T9,Points_Classement,2,FALSE),0)</f>
        <v>132</v>
      </c>
      <c r="V9" s="222" t="str">
        <f>IF($A9&lt;&gt;"",IFERROR(VLOOKUP($A9,Resultats_DH,V$4,FALSE),"-"),"")</f>
        <v>-</v>
      </c>
      <c r="W9" s="222" t="str">
        <f>IF($A9&lt;&gt;"",IFERROR(VLOOKUP($A9,Resultats_DH,W$4,FALSE),"-"),"")</f>
        <v>-</v>
      </c>
      <c r="X9" s="222" t="str">
        <f>IF($A9&lt;&gt;"",IFERROR(VLOOKUP($A9,Resultats_DH,X$4,FALSE),"-"),"")</f>
        <v>-</v>
      </c>
      <c r="Y9" s="223" t="str">
        <f t="shared" si="8"/>
        <v/>
      </c>
      <c r="Z9" s="246">
        <f>IF(AND($A9&lt;&gt;"",Y9&lt;&gt;""),VLOOKUP(Y9,Points_Classement,2,FALSE),0)</f>
        <v>0</v>
      </c>
      <c r="AA9" s="246">
        <f>IF($A9&lt;&gt;"",IFERROR(VLOOKUP($A9,Resultats_XC,V$4,FALSE),"-"),"")</f>
        <v>2</v>
      </c>
      <c r="AB9" s="246">
        <f>IF(AND($A9&lt;&gt;"",AA9&lt;&gt;""),IFERROR(VLOOKUP(AA9,Points_Classement,2,FALSE),0),0)</f>
        <v>147</v>
      </c>
      <c r="AC9" s="224">
        <f t="shared" si="12"/>
        <v>24992754</v>
      </c>
      <c r="AD9" s="225">
        <f>IF($A9&lt;&gt;"",U9+Z9+AB9+(1-IF(Epreuve_prépondérante="DH",IFERROR(Y9/100,1),IF(Epreuve_prépondérante="Trial",IFERROR(T9/100,1),IFERROR(AA9/100,1)))),"")</f>
        <v>279</v>
      </c>
    </row>
    <row r="10" spans="1:30" s="226" customFormat="1" x14ac:dyDescent="0.25">
      <c r="A10" s="117">
        <v>59</v>
      </c>
      <c r="B10" s="250" t="s">
        <v>124</v>
      </c>
      <c r="C10" s="250" t="s">
        <v>125</v>
      </c>
      <c r="D10" s="16" t="s">
        <v>307</v>
      </c>
      <c r="E10" s="250" t="s">
        <v>283</v>
      </c>
      <c r="F10" s="242">
        <v>4</v>
      </c>
      <c r="G10" s="243">
        <f t="shared" si="0"/>
        <v>279</v>
      </c>
      <c r="H10" s="244">
        <f t="shared" si="1"/>
        <v>8</v>
      </c>
      <c r="I10" s="244">
        <f t="shared" si="1"/>
        <v>1</v>
      </c>
      <c r="J10" s="245">
        <f t="shared" si="1"/>
        <v>6.018518518518519E-4</v>
      </c>
      <c r="K10" s="244">
        <f t="shared" si="1"/>
        <v>21</v>
      </c>
      <c r="L10" s="244">
        <f t="shared" si="1"/>
        <v>3</v>
      </c>
      <c r="M10" s="245">
        <f t="shared" si="1"/>
        <v>1.3078703703703703E-3</v>
      </c>
      <c r="N10" s="244">
        <f t="shared" si="1"/>
        <v>11</v>
      </c>
      <c r="O10" s="244">
        <f t="shared" si="1"/>
        <v>4</v>
      </c>
      <c r="P10" s="245">
        <f t="shared" si="1"/>
        <v>1.261574074074074E-3</v>
      </c>
      <c r="Q10" s="246">
        <f t="shared" si="2"/>
        <v>40</v>
      </c>
      <c r="R10" s="246">
        <f t="shared" si="3"/>
        <v>8</v>
      </c>
      <c r="S10" s="232">
        <f t="shared" si="4"/>
        <v>3.1712962962962962E-3</v>
      </c>
      <c r="T10" s="247">
        <f t="shared" si="5"/>
        <v>5</v>
      </c>
      <c r="U10" s="246">
        <f t="shared" si="6"/>
        <v>138</v>
      </c>
      <c r="V10" s="222" t="str">
        <f t="shared" si="7"/>
        <v>-</v>
      </c>
      <c r="W10" s="222" t="str">
        <f t="shared" si="7"/>
        <v>-</v>
      </c>
      <c r="X10" s="222" t="str">
        <f t="shared" si="7"/>
        <v>-</v>
      </c>
      <c r="Y10" s="223" t="str">
        <f t="shared" si="8"/>
        <v/>
      </c>
      <c r="Z10" s="246">
        <f t="shared" si="9"/>
        <v>0</v>
      </c>
      <c r="AA10" s="246">
        <f t="shared" si="10"/>
        <v>4</v>
      </c>
      <c r="AB10" s="246">
        <f t="shared" si="11"/>
        <v>141</v>
      </c>
      <c r="AC10" s="224">
        <f t="shared" si="12"/>
        <v>39991726</v>
      </c>
      <c r="AD10" s="225">
        <f t="shared" si="13"/>
        <v>279</v>
      </c>
    </row>
    <row r="11" spans="1:30" s="226" customFormat="1" x14ac:dyDescent="0.25">
      <c r="A11" s="117">
        <v>53</v>
      </c>
      <c r="B11" s="241" t="s">
        <v>134</v>
      </c>
      <c r="C11" s="241" t="s">
        <v>135</v>
      </c>
      <c r="D11" s="16" t="s">
        <v>307</v>
      </c>
      <c r="E11" s="241" t="s">
        <v>284</v>
      </c>
      <c r="F11" s="242">
        <v>5</v>
      </c>
      <c r="G11" s="243">
        <f t="shared" si="0"/>
        <v>279</v>
      </c>
      <c r="H11" s="244">
        <f t="shared" si="1"/>
        <v>26</v>
      </c>
      <c r="I11" s="244">
        <f t="shared" si="1"/>
        <v>1</v>
      </c>
      <c r="J11" s="245">
        <f t="shared" si="1"/>
        <v>1.1458333333333333E-3</v>
      </c>
      <c r="K11" s="244">
        <f t="shared" si="1"/>
        <v>18</v>
      </c>
      <c r="L11" s="244">
        <f t="shared" si="1"/>
        <v>4</v>
      </c>
      <c r="M11" s="245">
        <f t="shared" si="1"/>
        <v>1.3888888888888889E-3</v>
      </c>
      <c r="N11" s="244">
        <f t="shared" si="1"/>
        <v>21</v>
      </c>
      <c r="O11" s="244">
        <f t="shared" si="1"/>
        <v>2</v>
      </c>
      <c r="P11" s="245">
        <f t="shared" si="1"/>
        <v>1.1342592592592593E-3</v>
      </c>
      <c r="Q11" s="246">
        <f t="shared" si="2"/>
        <v>65</v>
      </c>
      <c r="R11" s="246">
        <f t="shared" si="3"/>
        <v>7</v>
      </c>
      <c r="S11" s="232">
        <f t="shared" si="4"/>
        <v>3.6689814814814814E-3</v>
      </c>
      <c r="T11" s="247">
        <f t="shared" si="5"/>
        <v>1</v>
      </c>
      <c r="U11" s="246">
        <f t="shared" si="6"/>
        <v>150</v>
      </c>
      <c r="V11" s="222" t="str">
        <f t="shared" si="7"/>
        <v>-</v>
      </c>
      <c r="W11" s="222" t="str">
        <f t="shared" si="7"/>
        <v>-</v>
      </c>
      <c r="X11" s="222" t="str">
        <f t="shared" si="7"/>
        <v>-</v>
      </c>
      <c r="Y11" s="223" t="str">
        <f t="shared" si="8"/>
        <v/>
      </c>
      <c r="Z11" s="246">
        <f t="shared" si="9"/>
        <v>0</v>
      </c>
      <c r="AA11" s="246">
        <f t="shared" si="10"/>
        <v>8</v>
      </c>
      <c r="AB11" s="246">
        <f t="shared" si="11"/>
        <v>129</v>
      </c>
      <c r="AC11" s="224">
        <f t="shared" si="12"/>
        <v>64992683</v>
      </c>
      <c r="AD11" s="225">
        <f t="shared" si="13"/>
        <v>279</v>
      </c>
    </row>
    <row r="12" spans="1:30" s="226" customFormat="1" x14ac:dyDescent="0.25">
      <c r="A12" s="117">
        <v>56</v>
      </c>
      <c r="B12" s="241" t="s">
        <v>140</v>
      </c>
      <c r="C12" s="241" t="s">
        <v>141</v>
      </c>
      <c r="D12" s="16" t="s">
        <v>307</v>
      </c>
      <c r="E12" s="241" t="s">
        <v>284</v>
      </c>
      <c r="F12" s="242">
        <f t="shared" ref="F12:F19" si="15">IF(AND(A12&lt;&gt;"",G12&gt;0),RANK(AD12,AD$7:AD$46,0),"")</f>
        <v>6</v>
      </c>
      <c r="G12" s="243">
        <f t="shared" si="0"/>
        <v>273</v>
      </c>
      <c r="H12" s="244">
        <f t="shared" si="1"/>
        <v>21</v>
      </c>
      <c r="I12" s="244">
        <f t="shared" si="1"/>
        <v>3</v>
      </c>
      <c r="J12" s="245">
        <f t="shared" si="1"/>
        <v>8.1018518518518516E-4</v>
      </c>
      <c r="K12" s="244">
        <f t="shared" si="1"/>
        <v>8</v>
      </c>
      <c r="L12" s="244">
        <f t="shared" si="1"/>
        <v>5</v>
      </c>
      <c r="M12" s="245">
        <f t="shared" si="1"/>
        <v>8.6805555555555551E-4</v>
      </c>
      <c r="N12" s="244">
        <f t="shared" si="1"/>
        <v>13</v>
      </c>
      <c r="O12" s="244">
        <f t="shared" si="1"/>
        <v>5</v>
      </c>
      <c r="P12" s="245">
        <f t="shared" si="1"/>
        <v>7.407407407407407E-4</v>
      </c>
      <c r="Q12" s="246">
        <f t="shared" si="2"/>
        <v>42</v>
      </c>
      <c r="R12" s="246">
        <f t="shared" si="3"/>
        <v>13</v>
      </c>
      <c r="S12" s="232">
        <f t="shared" si="4"/>
        <v>2.4189814814814812E-3</v>
      </c>
      <c r="T12" s="247">
        <f t="shared" si="5"/>
        <v>4</v>
      </c>
      <c r="U12" s="246">
        <f t="shared" si="6"/>
        <v>141</v>
      </c>
      <c r="V12" s="222" t="str">
        <f t="shared" si="7"/>
        <v>-</v>
      </c>
      <c r="W12" s="222" t="str">
        <f t="shared" si="7"/>
        <v>-</v>
      </c>
      <c r="X12" s="222" t="str">
        <f t="shared" si="7"/>
        <v>-</v>
      </c>
      <c r="Y12" s="223" t="str">
        <f t="shared" si="8"/>
        <v/>
      </c>
      <c r="Z12" s="246">
        <f t="shared" si="9"/>
        <v>0</v>
      </c>
      <c r="AA12" s="246">
        <f t="shared" si="10"/>
        <v>7</v>
      </c>
      <c r="AB12" s="246">
        <f t="shared" si="11"/>
        <v>132</v>
      </c>
      <c r="AC12" s="224">
        <f t="shared" si="12"/>
        <v>41986791</v>
      </c>
      <c r="AD12" s="225">
        <f t="shared" si="13"/>
        <v>273</v>
      </c>
    </row>
    <row r="13" spans="1:30" s="226" customFormat="1" x14ac:dyDescent="0.25">
      <c r="A13" s="117">
        <v>68</v>
      </c>
      <c r="B13" s="241" t="s">
        <v>120</v>
      </c>
      <c r="C13" s="241" t="s">
        <v>121</v>
      </c>
      <c r="D13" s="16" t="s">
        <v>307</v>
      </c>
      <c r="E13" s="241" t="s">
        <v>282</v>
      </c>
      <c r="F13" s="242">
        <f t="shared" si="15"/>
        <v>7</v>
      </c>
      <c r="G13" s="243">
        <f t="shared" si="0"/>
        <v>258</v>
      </c>
      <c r="H13" s="244">
        <f t="shared" si="1"/>
        <v>6</v>
      </c>
      <c r="I13" s="244">
        <f t="shared" si="1"/>
        <v>1</v>
      </c>
      <c r="J13" s="245">
        <f t="shared" si="1"/>
        <v>6.8287037037037036E-4</v>
      </c>
      <c r="K13" s="244">
        <f t="shared" si="1"/>
        <v>18</v>
      </c>
      <c r="L13" s="244">
        <f t="shared" si="1"/>
        <v>3</v>
      </c>
      <c r="M13" s="245">
        <f t="shared" si="1"/>
        <v>7.0601851851851847E-4</v>
      </c>
      <c r="N13" s="244">
        <f t="shared" si="1"/>
        <v>6</v>
      </c>
      <c r="O13" s="244">
        <f t="shared" si="1"/>
        <v>1</v>
      </c>
      <c r="P13" s="245">
        <f t="shared" si="1"/>
        <v>3.2407407407407406E-4</v>
      </c>
      <c r="Q13" s="246">
        <f t="shared" si="2"/>
        <v>30</v>
      </c>
      <c r="R13" s="246">
        <f t="shared" si="3"/>
        <v>5</v>
      </c>
      <c r="S13" s="232">
        <f t="shared" si="4"/>
        <v>1.7129629629629628E-3</v>
      </c>
      <c r="T13" s="247">
        <f t="shared" si="5"/>
        <v>6</v>
      </c>
      <c r="U13" s="246">
        <f t="shared" si="6"/>
        <v>135</v>
      </c>
      <c r="V13" s="222" t="str">
        <f t="shared" si="7"/>
        <v>-</v>
      </c>
      <c r="W13" s="222" t="str">
        <f t="shared" si="7"/>
        <v>-</v>
      </c>
      <c r="X13" s="222" t="str">
        <f t="shared" si="7"/>
        <v>-</v>
      </c>
      <c r="Y13" s="223" t="str">
        <f t="shared" si="8"/>
        <v/>
      </c>
      <c r="Z13" s="246">
        <f t="shared" si="9"/>
        <v>0</v>
      </c>
      <c r="AA13" s="246">
        <f t="shared" si="10"/>
        <v>10</v>
      </c>
      <c r="AB13" s="246">
        <f t="shared" si="11"/>
        <v>123</v>
      </c>
      <c r="AC13" s="224">
        <f t="shared" si="12"/>
        <v>29994852</v>
      </c>
      <c r="AD13" s="225">
        <f t="shared" si="13"/>
        <v>258</v>
      </c>
    </row>
    <row r="14" spans="1:30" s="226" customFormat="1" x14ac:dyDescent="0.25">
      <c r="A14" s="117">
        <v>80</v>
      </c>
      <c r="B14" s="250" t="s">
        <v>116</v>
      </c>
      <c r="C14" s="250" t="s">
        <v>117</v>
      </c>
      <c r="D14" s="16" t="s">
        <v>307</v>
      </c>
      <c r="E14" s="250" t="s">
        <v>281</v>
      </c>
      <c r="F14" s="242">
        <f t="shared" si="15"/>
        <v>8</v>
      </c>
      <c r="G14" s="243">
        <f t="shared" si="0"/>
        <v>254</v>
      </c>
      <c r="H14" s="244">
        <f t="shared" si="1"/>
        <v>5</v>
      </c>
      <c r="I14" s="244">
        <f t="shared" si="1"/>
        <v>5</v>
      </c>
      <c r="J14" s="245">
        <f t="shared" si="1"/>
        <v>1.3657407407407407E-3</v>
      </c>
      <c r="K14" s="244">
        <f t="shared" si="1"/>
        <v>6</v>
      </c>
      <c r="L14" s="244">
        <f t="shared" si="1"/>
        <v>3</v>
      </c>
      <c r="M14" s="245">
        <f t="shared" si="1"/>
        <v>9.0277777777777774E-4</v>
      </c>
      <c r="N14" s="244">
        <f t="shared" si="1"/>
        <v>6</v>
      </c>
      <c r="O14" s="244">
        <f t="shared" si="1"/>
        <v>5</v>
      </c>
      <c r="P14" s="245">
        <f t="shared" si="1"/>
        <v>9.7222222222222219E-4</v>
      </c>
      <c r="Q14" s="246">
        <f t="shared" si="2"/>
        <v>17</v>
      </c>
      <c r="R14" s="246">
        <f t="shared" si="3"/>
        <v>13</v>
      </c>
      <c r="S14" s="232">
        <f t="shared" si="4"/>
        <v>3.2407407407407411E-3</v>
      </c>
      <c r="T14" s="247">
        <f t="shared" si="5"/>
        <v>16</v>
      </c>
      <c r="U14" s="246">
        <f t="shared" si="6"/>
        <v>110</v>
      </c>
      <c r="V14" s="222" t="str">
        <f t="shared" si="7"/>
        <v>-</v>
      </c>
      <c r="W14" s="222" t="str">
        <f t="shared" si="7"/>
        <v>-</v>
      </c>
      <c r="X14" s="222" t="str">
        <f t="shared" si="7"/>
        <v>-</v>
      </c>
      <c r="Y14" s="223" t="str">
        <f t="shared" si="8"/>
        <v/>
      </c>
      <c r="Z14" s="246">
        <f t="shared" si="9"/>
        <v>0</v>
      </c>
      <c r="AA14" s="246">
        <f t="shared" si="10"/>
        <v>3</v>
      </c>
      <c r="AB14" s="246">
        <f t="shared" si="11"/>
        <v>144</v>
      </c>
      <c r="AC14" s="224">
        <f t="shared" si="12"/>
        <v>16986720</v>
      </c>
      <c r="AD14" s="225">
        <f t="shared" si="13"/>
        <v>254</v>
      </c>
    </row>
    <row r="15" spans="1:30" s="226" customFormat="1" x14ac:dyDescent="0.25">
      <c r="A15" s="117">
        <v>60</v>
      </c>
      <c r="B15" s="250" t="s">
        <v>126</v>
      </c>
      <c r="C15" s="250" t="s">
        <v>127</v>
      </c>
      <c r="D15" s="16" t="s">
        <v>307</v>
      </c>
      <c r="E15" s="250" t="s">
        <v>283</v>
      </c>
      <c r="F15" s="242">
        <f t="shared" si="15"/>
        <v>9</v>
      </c>
      <c r="G15" s="243">
        <f t="shared" si="0"/>
        <v>252</v>
      </c>
      <c r="H15" s="244">
        <f t="shared" si="1"/>
        <v>8</v>
      </c>
      <c r="I15" s="244">
        <f t="shared" si="1"/>
        <v>3</v>
      </c>
      <c r="J15" s="245">
        <f t="shared" si="1"/>
        <v>1.3194444444444445E-3</v>
      </c>
      <c r="K15" s="244">
        <f t="shared" si="1"/>
        <v>3</v>
      </c>
      <c r="L15" s="244">
        <f t="shared" si="1"/>
        <v>5</v>
      </c>
      <c r="M15" s="245">
        <f t="shared" si="1"/>
        <v>7.5231481481481482E-4</v>
      </c>
      <c r="N15" s="244">
        <f t="shared" si="1"/>
        <v>8</v>
      </c>
      <c r="O15" s="244">
        <f t="shared" si="1"/>
        <v>5</v>
      </c>
      <c r="P15" s="245">
        <f t="shared" si="1"/>
        <v>1.0069444444444444E-3</v>
      </c>
      <c r="Q15" s="246">
        <f t="shared" si="2"/>
        <v>19</v>
      </c>
      <c r="R15" s="246">
        <f t="shared" si="3"/>
        <v>13</v>
      </c>
      <c r="S15" s="232">
        <f t="shared" si="4"/>
        <v>3.0787037037037037E-3</v>
      </c>
      <c r="T15" s="247">
        <f t="shared" si="5"/>
        <v>9</v>
      </c>
      <c r="U15" s="246">
        <f t="shared" si="6"/>
        <v>126</v>
      </c>
      <c r="V15" s="222" t="str">
        <f t="shared" si="7"/>
        <v>-</v>
      </c>
      <c r="W15" s="222" t="str">
        <f t="shared" si="7"/>
        <v>-</v>
      </c>
      <c r="X15" s="222" t="str">
        <f t="shared" si="7"/>
        <v>-</v>
      </c>
      <c r="Y15" s="223" t="str">
        <f t="shared" si="8"/>
        <v/>
      </c>
      <c r="Z15" s="246">
        <f t="shared" si="9"/>
        <v>0</v>
      </c>
      <c r="AA15" s="246">
        <f t="shared" si="10"/>
        <v>9</v>
      </c>
      <c r="AB15" s="246">
        <f t="shared" si="11"/>
        <v>126</v>
      </c>
      <c r="AC15" s="224">
        <f t="shared" si="12"/>
        <v>18986734</v>
      </c>
      <c r="AD15" s="225">
        <f t="shared" si="13"/>
        <v>252</v>
      </c>
    </row>
    <row r="16" spans="1:30" s="226" customFormat="1" x14ac:dyDescent="0.25">
      <c r="A16" s="117">
        <v>51</v>
      </c>
      <c r="B16" s="250" t="s">
        <v>130</v>
      </c>
      <c r="C16" s="250" t="s">
        <v>131</v>
      </c>
      <c r="D16" s="16" t="s">
        <v>307</v>
      </c>
      <c r="E16" s="250" t="s">
        <v>284</v>
      </c>
      <c r="F16" s="242">
        <f t="shared" si="15"/>
        <v>10</v>
      </c>
      <c r="G16" s="243">
        <f t="shared" si="0"/>
        <v>247</v>
      </c>
      <c r="H16" s="244">
        <f t="shared" si="1"/>
        <v>3</v>
      </c>
      <c r="I16" s="244">
        <f t="shared" si="1"/>
        <v>2</v>
      </c>
      <c r="J16" s="245">
        <f t="shared" si="1"/>
        <v>1.3657407407407407E-3</v>
      </c>
      <c r="K16" s="244">
        <f t="shared" si="1"/>
        <v>3</v>
      </c>
      <c r="L16" s="244">
        <f t="shared" si="1"/>
        <v>5</v>
      </c>
      <c r="M16" s="245">
        <f t="shared" si="1"/>
        <v>1.0532407407407407E-3</v>
      </c>
      <c r="N16" s="244">
        <f t="shared" si="1"/>
        <v>11</v>
      </c>
      <c r="O16" s="244">
        <f t="shared" si="1"/>
        <v>5</v>
      </c>
      <c r="P16" s="245">
        <f t="shared" si="1"/>
        <v>7.0601851851851847E-4</v>
      </c>
      <c r="Q16" s="246">
        <f t="shared" si="2"/>
        <v>17</v>
      </c>
      <c r="R16" s="246">
        <f t="shared" si="3"/>
        <v>12</v>
      </c>
      <c r="S16" s="232">
        <f t="shared" si="4"/>
        <v>3.1249999999999997E-3</v>
      </c>
      <c r="T16" s="247">
        <f t="shared" si="5"/>
        <v>15</v>
      </c>
      <c r="U16" s="246">
        <f t="shared" si="6"/>
        <v>112</v>
      </c>
      <c r="V16" s="222" t="str">
        <f t="shared" si="7"/>
        <v>-</v>
      </c>
      <c r="W16" s="222" t="str">
        <f t="shared" si="7"/>
        <v>-</v>
      </c>
      <c r="X16" s="222" t="str">
        <f t="shared" si="7"/>
        <v>-</v>
      </c>
      <c r="Y16" s="223" t="str">
        <f t="shared" si="8"/>
        <v/>
      </c>
      <c r="Z16" s="246">
        <f t="shared" si="9"/>
        <v>0</v>
      </c>
      <c r="AA16" s="246">
        <f t="shared" si="10"/>
        <v>6</v>
      </c>
      <c r="AB16" s="246">
        <f t="shared" si="11"/>
        <v>135</v>
      </c>
      <c r="AC16" s="224">
        <f t="shared" si="12"/>
        <v>16987730</v>
      </c>
      <c r="AD16" s="225">
        <f t="shared" si="13"/>
        <v>247</v>
      </c>
    </row>
    <row r="17" spans="1:30" s="226" customFormat="1" x14ac:dyDescent="0.25">
      <c r="A17" s="117">
        <v>73</v>
      </c>
      <c r="B17" s="241" t="s">
        <v>112</v>
      </c>
      <c r="C17" s="241" t="s">
        <v>113</v>
      </c>
      <c r="D17" s="16" t="s">
        <v>307</v>
      </c>
      <c r="E17" s="241" t="s">
        <v>280</v>
      </c>
      <c r="F17" s="242">
        <f t="shared" si="15"/>
        <v>11</v>
      </c>
      <c r="G17" s="243">
        <f t="shared" si="0"/>
        <v>241</v>
      </c>
      <c r="H17" s="244">
        <f t="shared" ref="H17:P26" si="16">IFERROR(VLOOKUP($A17,Resultats_Trial,H$4,FALSE),"")</f>
        <v>3</v>
      </c>
      <c r="I17" s="244">
        <f t="shared" si="16"/>
        <v>5</v>
      </c>
      <c r="J17" s="245">
        <f t="shared" si="16"/>
        <v>9.0277777777777774E-4</v>
      </c>
      <c r="K17" s="244">
        <f t="shared" si="16"/>
        <v>8</v>
      </c>
      <c r="L17" s="244">
        <f t="shared" si="16"/>
        <v>5</v>
      </c>
      <c r="M17" s="245">
        <f t="shared" si="16"/>
        <v>1.1111111111111111E-3</v>
      </c>
      <c r="N17" s="244">
        <f t="shared" si="16"/>
        <v>8</v>
      </c>
      <c r="O17" s="244">
        <f t="shared" si="16"/>
        <v>5</v>
      </c>
      <c r="P17" s="245">
        <f t="shared" si="16"/>
        <v>8.3333333333333339E-4</v>
      </c>
      <c r="Q17" s="246">
        <f t="shared" si="2"/>
        <v>19</v>
      </c>
      <c r="R17" s="246">
        <f t="shared" si="3"/>
        <v>15</v>
      </c>
      <c r="S17" s="232">
        <f t="shared" si="4"/>
        <v>2.8472222222222223E-3</v>
      </c>
      <c r="T17" s="247">
        <f t="shared" si="5"/>
        <v>10</v>
      </c>
      <c r="U17" s="246">
        <f t="shared" si="6"/>
        <v>123</v>
      </c>
      <c r="V17" s="222" t="str">
        <f t="shared" si="7"/>
        <v>-</v>
      </c>
      <c r="W17" s="222" t="str">
        <f t="shared" si="7"/>
        <v>-</v>
      </c>
      <c r="X17" s="222" t="str">
        <f t="shared" si="7"/>
        <v>-</v>
      </c>
      <c r="Y17" s="223" t="str">
        <f t="shared" si="8"/>
        <v/>
      </c>
      <c r="Z17" s="246">
        <f t="shared" si="9"/>
        <v>0</v>
      </c>
      <c r="AA17" s="246">
        <f t="shared" si="10"/>
        <v>12</v>
      </c>
      <c r="AB17" s="246">
        <f t="shared" si="11"/>
        <v>118</v>
      </c>
      <c r="AC17" s="224">
        <f t="shared" si="12"/>
        <v>18984754</v>
      </c>
      <c r="AD17" s="225">
        <f t="shared" si="13"/>
        <v>241</v>
      </c>
    </row>
    <row r="18" spans="1:30" s="226" customFormat="1" x14ac:dyDescent="0.25">
      <c r="A18" s="117">
        <v>54</v>
      </c>
      <c r="B18" s="241" t="s">
        <v>136</v>
      </c>
      <c r="C18" s="241" t="s">
        <v>137</v>
      </c>
      <c r="D18" s="16" t="s">
        <v>307</v>
      </c>
      <c r="E18" s="241" t="s">
        <v>284</v>
      </c>
      <c r="F18" s="242">
        <f t="shared" si="15"/>
        <v>12</v>
      </c>
      <c r="G18" s="243">
        <f t="shared" si="0"/>
        <v>239</v>
      </c>
      <c r="H18" s="244">
        <f t="shared" si="16"/>
        <v>6</v>
      </c>
      <c r="I18" s="244">
        <f t="shared" si="16"/>
        <v>1</v>
      </c>
      <c r="J18" s="245">
        <f t="shared" si="16"/>
        <v>3.8194444444444446E-4</v>
      </c>
      <c r="K18" s="244">
        <f t="shared" si="16"/>
        <v>6</v>
      </c>
      <c r="L18" s="244">
        <f t="shared" si="16"/>
        <v>2</v>
      </c>
      <c r="M18" s="245">
        <f t="shared" si="16"/>
        <v>6.2500000000000001E-4</v>
      </c>
      <c r="N18" s="244">
        <f t="shared" si="16"/>
        <v>8</v>
      </c>
      <c r="O18" s="244">
        <f t="shared" si="16"/>
        <v>5</v>
      </c>
      <c r="P18" s="245">
        <f t="shared" si="16"/>
        <v>1.0532407407407407E-3</v>
      </c>
      <c r="Q18" s="246">
        <f t="shared" si="2"/>
        <v>20</v>
      </c>
      <c r="R18" s="246">
        <f t="shared" si="3"/>
        <v>8</v>
      </c>
      <c r="S18" s="232">
        <f t="shared" si="4"/>
        <v>2.0601851851851849E-3</v>
      </c>
      <c r="T18" s="247">
        <f t="shared" si="5"/>
        <v>8</v>
      </c>
      <c r="U18" s="246">
        <f t="shared" si="6"/>
        <v>129</v>
      </c>
      <c r="V18" s="222" t="str">
        <f t="shared" si="7"/>
        <v>-</v>
      </c>
      <c r="W18" s="222" t="str">
        <f t="shared" si="7"/>
        <v>-</v>
      </c>
      <c r="X18" s="222" t="str">
        <f t="shared" si="7"/>
        <v>-</v>
      </c>
      <c r="Y18" s="223" t="str">
        <f t="shared" si="8"/>
        <v/>
      </c>
      <c r="Z18" s="246">
        <f t="shared" si="9"/>
        <v>0</v>
      </c>
      <c r="AA18" s="246">
        <f t="shared" si="10"/>
        <v>16</v>
      </c>
      <c r="AB18" s="246">
        <f t="shared" si="11"/>
        <v>110</v>
      </c>
      <c r="AC18" s="224">
        <f t="shared" si="12"/>
        <v>19991822</v>
      </c>
      <c r="AD18" s="225">
        <f t="shared" si="13"/>
        <v>239</v>
      </c>
    </row>
    <row r="19" spans="1:30" s="226" customFormat="1" x14ac:dyDescent="0.25">
      <c r="A19" s="117">
        <v>66</v>
      </c>
      <c r="B19" s="250" t="s">
        <v>144</v>
      </c>
      <c r="C19" s="250" t="s">
        <v>145</v>
      </c>
      <c r="D19" s="16" t="s">
        <v>307</v>
      </c>
      <c r="E19" s="250" t="s">
        <v>286</v>
      </c>
      <c r="F19" s="242">
        <f t="shared" si="15"/>
        <v>13</v>
      </c>
      <c r="G19" s="243">
        <f t="shared" si="0"/>
        <v>232</v>
      </c>
      <c r="H19" s="244">
        <f t="shared" ref="H19:P19" si="17">IFERROR(VLOOKUP($A19,Resultats_Trial,H$4,FALSE),"")</f>
        <v>3</v>
      </c>
      <c r="I19" s="244">
        <f t="shared" si="17"/>
        <v>5</v>
      </c>
      <c r="J19" s="245">
        <f t="shared" si="17"/>
        <v>1.2962962962962963E-3</v>
      </c>
      <c r="K19" s="244">
        <f t="shared" si="17"/>
        <v>8</v>
      </c>
      <c r="L19" s="244">
        <f t="shared" si="17"/>
        <v>5</v>
      </c>
      <c r="M19" s="245">
        <f t="shared" si="17"/>
        <v>8.7962962962962962E-4</v>
      </c>
      <c r="N19" s="244">
        <f t="shared" si="17"/>
        <v>6</v>
      </c>
      <c r="O19" s="244">
        <f t="shared" si="17"/>
        <v>0</v>
      </c>
      <c r="P19" s="245">
        <f t="shared" si="17"/>
        <v>5.0925925925925921E-4</v>
      </c>
      <c r="Q19" s="246">
        <f>IF($A19&lt;&gt;"",SUM(H19,K19,N19),"")</f>
        <v>17</v>
      </c>
      <c r="R19" s="246">
        <f>IF($A19&lt;&gt;"",SUM(I19,L19,O19),"")</f>
        <v>10</v>
      </c>
      <c r="S19" s="232">
        <f>IF($A19&lt;&gt;"",SUM(J19,M19,P19),"")</f>
        <v>2.685185185185185E-3</v>
      </c>
      <c r="T19" s="247">
        <f t="shared" si="5"/>
        <v>13</v>
      </c>
      <c r="U19" s="246">
        <f>IF(AND($B19&lt;&gt;"",T19&lt;&gt;""),VLOOKUP(T19,Points_Classement,2,FALSE),0)</f>
        <v>116</v>
      </c>
      <c r="V19" s="222" t="str">
        <f>IF($A19&lt;&gt;"",IFERROR(VLOOKUP($A19,Resultats_DH,V$4,FALSE),"-"),"")</f>
        <v>-</v>
      </c>
      <c r="W19" s="222" t="str">
        <f>IF($A19&lt;&gt;"",IFERROR(VLOOKUP($A19,Resultats_DH,W$4,FALSE),"-"),"")</f>
        <v>-</v>
      </c>
      <c r="X19" s="222" t="str">
        <f>IF($A19&lt;&gt;"",IFERROR(VLOOKUP($A19,Resultats_DH,X$4,FALSE),"-"),"")</f>
        <v>-</v>
      </c>
      <c r="Y19" s="223" t="str">
        <f t="shared" si="8"/>
        <v/>
      </c>
      <c r="Z19" s="246">
        <f>IF(AND($A19&lt;&gt;"",Y19&lt;&gt;""),VLOOKUP(Y19,Points_Classement,2,FALSE),0)</f>
        <v>0</v>
      </c>
      <c r="AA19" s="246">
        <f>IF($A19&lt;&gt;"",IFERROR(VLOOKUP($A19,Resultats_XC,V$4,FALSE),"-"),"")</f>
        <v>13</v>
      </c>
      <c r="AB19" s="246">
        <f>IF(AND($A19&lt;&gt;"",AA19&lt;&gt;""),IFERROR(VLOOKUP(AA19,Points_Classement,2,FALSE),0),0)</f>
        <v>116</v>
      </c>
      <c r="AC19" s="224">
        <f t="shared" si="12"/>
        <v>16989768</v>
      </c>
      <c r="AD19" s="225">
        <f>IF($A19&lt;&gt;"",U19+Z19+AB19+(1-IF(Epreuve_prépondérante="DH",IFERROR(Y19/100,1),IF(Epreuve_prépondérante="Trial",IFERROR(T19/100,1),IFERROR(AA19/100,1)))),"")</f>
        <v>232</v>
      </c>
    </row>
    <row r="20" spans="1:30" s="226" customFormat="1" x14ac:dyDescent="0.25">
      <c r="A20" s="117">
        <v>58</v>
      </c>
      <c r="B20" s="250" t="s">
        <v>122</v>
      </c>
      <c r="C20" s="250" t="s">
        <v>123</v>
      </c>
      <c r="D20" s="16" t="s">
        <v>307</v>
      </c>
      <c r="E20" s="250" t="s">
        <v>283</v>
      </c>
      <c r="F20" s="242">
        <v>14</v>
      </c>
      <c r="G20" s="243">
        <f t="shared" si="0"/>
        <v>232</v>
      </c>
      <c r="H20" s="244">
        <f t="shared" si="16"/>
        <v>6</v>
      </c>
      <c r="I20" s="244">
        <f t="shared" si="16"/>
        <v>1</v>
      </c>
      <c r="J20" s="245">
        <f t="shared" si="16"/>
        <v>3.7037037037037035E-4</v>
      </c>
      <c r="K20" s="244">
        <f t="shared" si="16"/>
        <v>8</v>
      </c>
      <c r="L20" s="244">
        <f t="shared" si="16"/>
        <v>5</v>
      </c>
      <c r="M20" s="245">
        <f t="shared" si="16"/>
        <v>1.0532407407407407E-3</v>
      </c>
      <c r="N20" s="244">
        <f t="shared" si="16"/>
        <v>3</v>
      </c>
      <c r="O20" s="244">
        <f t="shared" si="16"/>
        <v>2</v>
      </c>
      <c r="P20" s="245">
        <f t="shared" si="16"/>
        <v>9.7222222222222219E-4</v>
      </c>
      <c r="Q20" s="246">
        <f t="shared" si="2"/>
        <v>17</v>
      </c>
      <c r="R20" s="246">
        <f t="shared" si="3"/>
        <v>8</v>
      </c>
      <c r="S20" s="232">
        <f t="shared" si="4"/>
        <v>2.3958333333333331E-3</v>
      </c>
      <c r="T20" s="247">
        <f t="shared" si="5"/>
        <v>12</v>
      </c>
      <c r="U20" s="246">
        <f t="shared" si="6"/>
        <v>118</v>
      </c>
      <c r="V20" s="222" t="str">
        <f t="shared" si="7"/>
        <v>-</v>
      </c>
      <c r="W20" s="222" t="str">
        <f t="shared" si="7"/>
        <v>-</v>
      </c>
      <c r="X20" s="222" t="str">
        <f t="shared" si="7"/>
        <v>-</v>
      </c>
      <c r="Y20" s="223" t="str">
        <f t="shared" si="8"/>
        <v/>
      </c>
      <c r="Z20" s="246">
        <f t="shared" si="9"/>
        <v>0</v>
      </c>
      <c r="AA20" s="246">
        <f t="shared" si="10"/>
        <v>14</v>
      </c>
      <c r="AB20" s="246">
        <f t="shared" si="11"/>
        <v>114</v>
      </c>
      <c r="AC20" s="224">
        <f t="shared" si="12"/>
        <v>16991793</v>
      </c>
      <c r="AD20" s="225">
        <f t="shared" si="13"/>
        <v>232</v>
      </c>
    </row>
    <row r="21" spans="1:30" s="226" customFormat="1" x14ac:dyDescent="0.25">
      <c r="A21" s="117">
        <v>50</v>
      </c>
      <c r="B21" s="250" t="s">
        <v>128</v>
      </c>
      <c r="C21" s="250" t="s">
        <v>129</v>
      </c>
      <c r="D21" s="16" t="s">
        <v>307</v>
      </c>
      <c r="E21" s="250" t="s">
        <v>284</v>
      </c>
      <c r="F21" s="242">
        <v>15</v>
      </c>
      <c r="G21" s="243">
        <f t="shared" si="0"/>
        <v>232</v>
      </c>
      <c r="H21" s="244">
        <f t="shared" si="16"/>
        <v>6</v>
      </c>
      <c r="I21" s="244">
        <f t="shared" si="16"/>
        <v>0</v>
      </c>
      <c r="J21" s="245">
        <f t="shared" si="16"/>
        <v>4.5138888888888887E-4</v>
      </c>
      <c r="K21" s="244">
        <f t="shared" si="16"/>
        <v>6</v>
      </c>
      <c r="L21" s="244">
        <f t="shared" si="16"/>
        <v>2</v>
      </c>
      <c r="M21" s="245">
        <f t="shared" si="16"/>
        <v>7.1759259259259259E-4</v>
      </c>
      <c r="N21" s="244">
        <f t="shared" si="16"/>
        <v>6</v>
      </c>
      <c r="O21" s="244">
        <f t="shared" si="16"/>
        <v>5</v>
      </c>
      <c r="P21" s="245">
        <f t="shared" si="16"/>
        <v>9.7222222222222219E-4</v>
      </c>
      <c r="Q21" s="246">
        <f t="shared" si="2"/>
        <v>18</v>
      </c>
      <c r="R21" s="246">
        <f t="shared" si="3"/>
        <v>7</v>
      </c>
      <c r="S21" s="232">
        <f t="shared" si="4"/>
        <v>2.1412037037037033E-3</v>
      </c>
      <c r="T21" s="247">
        <f t="shared" si="5"/>
        <v>11</v>
      </c>
      <c r="U21" s="246">
        <f t="shared" si="6"/>
        <v>120</v>
      </c>
      <c r="V21" s="222" t="str">
        <f t="shared" si="7"/>
        <v>-</v>
      </c>
      <c r="W21" s="222" t="str">
        <f t="shared" si="7"/>
        <v>-</v>
      </c>
      <c r="X21" s="222" t="str">
        <f t="shared" si="7"/>
        <v>-</v>
      </c>
      <c r="Y21" s="223" t="str">
        <f t="shared" si="8"/>
        <v/>
      </c>
      <c r="Z21" s="246">
        <f t="shared" si="9"/>
        <v>0</v>
      </c>
      <c r="AA21" s="246">
        <f t="shared" si="10"/>
        <v>15</v>
      </c>
      <c r="AB21" s="246">
        <f t="shared" si="11"/>
        <v>112</v>
      </c>
      <c r="AC21" s="224">
        <f t="shared" si="12"/>
        <v>17992815</v>
      </c>
      <c r="AD21" s="225">
        <f t="shared" si="13"/>
        <v>232</v>
      </c>
    </row>
    <row r="22" spans="1:30" s="226" customFormat="1" x14ac:dyDescent="0.25">
      <c r="A22" s="117">
        <v>63</v>
      </c>
      <c r="B22" s="250" t="s">
        <v>150</v>
      </c>
      <c r="C22" s="250" t="s">
        <v>151</v>
      </c>
      <c r="D22" s="16" t="s">
        <v>307</v>
      </c>
      <c r="E22" s="250" t="s">
        <v>288</v>
      </c>
      <c r="F22" s="242">
        <f t="shared" ref="F22:F46" si="18">IF(AND(A22&lt;&gt;"",G22&gt;0),RANK(AD22,AD$7:AD$46,0),"")</f>
        <v>16</v>
      </c>
      <c r="G22" s="243">
        <f t="shared" si="0"/>
        <v>228</v>
      </c>
      <c r="H22" s="244">
        <f t="shared" si="16"/>
        <v>6</v>
      </c>
      <c r="I22" s="244">
        <f t="shared" si="16"/>
        <v>1</v>
      </c>
      <c r="J22" s="245">
        <f t="shared" si="16"/>
        <v>5.2083333333333333E-4</v>
      </c>
      <c r="K22" s="244">
        <f t="shared" si="16"/>
        <v>0</v>
      </c>
      <c r="L22" s="244">
        <f t="shared" si="16"/>
        <v>5</v>
      </c>
      <c r="M22" s="245">
        <f t="shared" si="16"/>
        <v>5.2083333333333333E-4</v>
      </c>
      <c r="N22" s="244">
        <f t="shared" si="16"/>
        <v>6</v>
      </c>
      <c r="O22" s="244">
        <f t="shared" si="16"/>
        <v>1</v>
      </c>
      <c r="P22" s="245">
        <f t="shared" si="16"/>
        <v>3.4722222222222224E-4</v>
      </c>
      <c r="Q22" s="246">
        <f t="shared" si="2"/>
        <v>12</v>
      </c>
      <c r="R22" s="246">
        <f t="shared" si="3"/>
        <v>7</v>
      </c>
      <c r="S22" s="232">
        <f t="shared" si="4"/>
        <v>1.3888888888888889E-3</v>
      </c>
      <c r="T22" s="247">
        <f t="shared" si="5"/>
        <v>17</v>
      </c>
      <c r="U22" s="246">
        <f t="shared" si="6"/>
        <v>108</v>
      </c>
      <c r="V22" s="222" t="str">
        <f t="shared" si="7"/>
        <v>-</v>
      </c>
      <c r="W22" s="222" t="str">
        <f t="shared" si="7"/>
        <v>-</v>
      </c>
      <c r="X22" s="222" t="str">
        <f t="shared" si="7"/>
        <v>-</v>
      </c>
      <c r="Y22" s="223" t="str">
        <f t="shared" si="8"/>
        <v/>
      </c>
      <c r="Z22" s="246">
        <f t="shared" si="9"/>
        <v>0</v>
      </c>
      <c r="AA22" s="246">
        <f t="shared" si="10"/>
        <v>11</v>
      </c>
      <c r="AB22" s="246">
        <f t="shared" si="11"/>
        <v>120</v>
      </c>
      <c r="AC22" s="224">
        <f t="shared" si="12"/>
        <v>11992880</v>
      </c>
      <c r="AD22" s="225">
        <f t="shared" si="13"/>
        <v>228</v>
      </c>
    </row>
    <row r="23" spans="1:30" s="226" customFormat="1" x14ac:dyDescent="0.25">
      <c r="A23" s="117">
        <v>55</v>
      </c>
      <c r="B23" s="241" t="s">
        <v>138</v>
      </c>
      <c r="C23" s="241" t="s">
        <v>139</v>
      </c>
      <c r="D23" s="16" t="s">
        <v>307</v>
      </c>
      <c r="E23" s="241" t="s">
        <v>284</v>
      </c>
      <c r="F23" s="242">
        <f t="shared" si="18"/>
        <v>17</v>
      </c>
      <c r="G23" s="243">
        <f t="shared" si="0"/>
        <v>220</v>
      </c>
      <c r="H23" s="244">
        <f t="shared" si="16"/>
        <v>6</v>
      </c>
      <c r="I23" s="244">
        <f t="shared" si="16"/>
        <v>2</v>
      </c>
      <c r="J23" s="245">
        <f t="shared" si="16"/>
        <v>7.8703703703703705E-4</v>
      </c>
      <c r="K23" s="244">
        <f t="shared" si="16"/>
        <v>3</v>
      </c>
      <c r="L23" s="244">
        <f t="shared" si="16"/>
        <v>5</v>
      </c>
      <c r="M23" s="245">
        <f t="shared" si="16"/>
        <v>3.4722222222222224E-4</v>
      </c>
      <c r="N23" s="244">
        <f t="shared" si="16"/>
        <v>8</v>
      </c>
      <c r="O23" s="244">
        <f t="shared" si="16"/>
        <v>5</v>
      </c>
      <c r="P23" s="245">
        <f t="shared" si="16"/>
        <v>7.291666666666667E-4</v>
      </c>
      <c r="Q23" s="246">
        <f t="shared" si="2"/>
        <v>17</v>
      </c>
      <c r="R23" s="246">
        <f t="shared" si="3"/>
        <v>12</v>
      </c>
      <c r="S23" s="232">
        <f t="shared" si="4"/>
        <v>1.8634259259259259E-3</v>
      </c>
      <c r="T23" s="247">
        <f t="shared" si="5"/>
        <v>14</v>
      </c>
      <c r="U23" s="246">
        <f t="shared" si="6"/>
        <v>114</v>
      </c>
      <c r="V23" s="222" t="str">
        <f t="shared" si="7"/>
        <v>-</v>
      </c>
      <c r="W23" s="222" t="str">
        <f t="shared" si="7"/>
        <v>-</v>
      </c>
      <c r="X23" s="222" t="str">
        <f t="shared" si="7"/>
        <v>-</v>
      </c>
      <c r="Y23" s="223" t="str">
        <f t="shared" si="8"/>
        <v/>
      </c>
      <c r="Z23" s="246">
        <f t="shared" si="9"/>
        <v>0</v>
      </c>
      <c r="AA23" s="246">
        <f t="shared" si="10"/>
        <v>18</v>
      </c>
      <c r="AB23" s="246">
        <f t="shared" si="11"/>
        <v>106</v>
      </c>
      <c r="AC23" s="224">
        <f t="shared" si="12"/>
        <v>16987839</v>
      </c>
      <c r="AD23" s="225">
        <f t="shared" si="13"/>
        <v>220</v>
      </c>
    </row>
    <row r="24" spans="1:30" s="226" customFormat="1" x14ac:dyDescent="0.25">
      <c r="A24" s="117">
        <v>64</v>
      </c>
      <c r="B24" s="241" t="s">
        <v>118</v>
      </c>
      <c r="C24" s="241" t="s">
        <v>119</v>
      </c>
      <c r="D24" s="16" t="s">
        <v>307</v>
      </c>
      <c r="E24" s="241" t="s">
        <v>282</v>
      </c>
      <c r="F24" s="242">
        <f t="shared" si="18"/>
        <v>18</v>
      </c>
      <c r="G24" s="243">
        <f t="shared" si="0"/>
        <v>212</v>
      </c>
      <c r="H24" s="244">
        <f t="shared" si="16"/>
        <v>0</v>
      </c>
      <c r="I24" s="244">
        <f t="shared" si="16"/>
        <v>5</v>
      </c>
      <c r="J24" s="245">
        <f t="shared" si="16"/>
        <v>1.1574074074074073E-3</v>
      </c>
      <c r="K24" s="244">
        <f t="shared" si="16"/>
        <v>3</v>
      </c>
      <c r="L24" s="244">
        <f t="shared" si="16"/>
        <v>5</v>
      </c>
      <c r="M24" s="245">
        <f t="shared" si="16"/>
        <v>9.837962962962962E-4</v>
      </c>
      <c r="N24" s="244">
        <f t="shared" si="16"/>
        <v>3</v>
      </c>
      <c r="O24" s="244">
        <f t="shared" si="16"/>
        <v>2</v>
      </c>
      <c r="P24" s="245">
        <f t="shared" si="16"/>
        <v>3.7037037037037035E-4</v>
      </c>
      <c r="Q24" s="246">
        <f t="shared" si="2"/>
        <v>6</v>
      </c>
      <c r="R24" s="246">
        <f t="shared" si="3"/>
        <v>12</v>
      </c>
      <c r="S24" s="232">
        <f t="shared" si="4"/>
        <v>2.5115740740740736E-3</v>
      </c>
      <c r="T24" s="247">
        <f t="shared" si="5"/>
        <v>19</v>
      </c>
      <c r="U24" s="246">
        <f t="shared" si="6"/>
        <v>104</v>
      </c>
      <c r="V24" s="222" t="str">
        <f t="shared" si="7"/>
        <v>-</v>
      </c>
      <c r="W24" s="222" t="str">
        <f t="shared" si="7"/>
        <v>-</v>
      </c>
      <c r="X24" s="222" t="str">
        <f t="shared" si="7"/>
        <v>-</v>
      </c>
      <c r="Y24" s="223" t="str">
        <f t="shared" si="8"/>
        <v/>
      </c>
      <c r="Z24" s="246">
        <f t="shared" si="9"/>
        <v>0</v>
      </c>
      <c r="AA24" s="246">
        <f t="shared" si="10"/>
        <v>17</v>
      </c>
      <c r="AB24" s="246">
        <f t="shared" si="11"/>
        <v>108</v>
      </c>
      <c r="AC24" s="224">
        <f t="shared" si="12"/>
        <v>5987783</v>
      </c>
      <c r="AD24" s="225">
        <f t="shared" si="13"/>
        <v>212</v>
      </c>
    </row>
    <row r="25" spans="1:30" s="226" customFormat="1" x14ac:dyDescent="0.25">
      <c r="A25" s="117">
        <v>52</v>
      </c>
      <c r="B25" s="250" t="s">
        <v>132</v>
      </c>
      <c r="C25" s="250" t="s">
        <v>133</v>
      </c>
      <c r="D25" s="16" t="s">
        <v>307</v>
      </c>
      <c r="E25" s="250" t="s">
        <v>284</v>
      </c>
      <c r="F25" s="242">
        <f t="shared" si="18"/>
        <v>19</v>
      </c>
      <c r="G25" s="243">
        <f t="shared" si="0"/>
        <v>210</v>
      </c>
      <c r="H25" s="244">
        <f t="shared" si="16"/>
        <v>3</v>
      </c>
      <c r="I25" s="244">
        <f t="shared" si="16"/>
        <v>5</v>
      </c>
      <c r="J25" s="245">
        <f t="shared" si="16"/>
        <v>9.9537037037037042E-4</v>
      </c>
      <c r="K25" s="244">
        <f t="shared" si="16"/>
        <v>3</v>
      </c>
      <c r="L25" s="244">
        <f t="shared" si="16"/>
        <v>5</v>
      </c>
      <c r="M25" s="245">
        <f t="shared" si="16"/>
        <v>9.3749999999999997E-4</v>
      </c>
      <c r="N25" s="244">
        <f t="shared" si="16"/>
        <v>6</v>
      </c>
      <c r="O25" s="244">
        <f t="shared" si="16"/>
        <v>5</v>
      </c>
      <c r="P25" s="245">
        <f t="shared" si="16"/>
        <v>6.3657407407407413E-4</v>
      </c>
      <c r="Q25" s="246">
        <f t="shared" si="2"/>
        <v>12</v>
      </c>
      <c r="R25" s="246">
        <f t="shared" si="3"/>
        <v>15</v>
      </c>
      <c r="S25" s="232">
        <f t="shared" si="4"/>
        <v>2.5694444444444445E-3</v>
      </c>
      <c r="T25" s="247">
        <f t="shared" si="5"/>
        <v>18</v>
      </c>
      <c r="U25" s="246">
        <f t="shared" si="6"/>
        <v>106</v>
      </c>
      <c r="V25" s="222" t="str">
        <f t="shared" si="7"/>
        <v>-</v>
      </c>
      <c r="W25" s="222" t="str">
        <f t="shared" si="7"/>
        <v>-</v>
      </c>
      <c r="X25" s="222" t="str">
        <f t="shared" si="7"/>
        <v>-</v>
      </c>
      <c r="Y25" s="223" t="str">
        <f t="shared" si="8"/>
        <v/>
      </c>
      <c r="Z25" s="246">
        <f t="shared" si="9"/>
        <v>0</v>
      </c>
      <c r="AA25" s="246">
        <f t="shared" si="10"/>
        <v>19</v>
      </c>
      <c r="AB25" s="246">
        <f t="shared" si="11"/>
        <v>104</v>
      </c>
      <c r="AC25" s="224">
        <f t="shared" si="12"/>
        <v>11984778</v>
      </c>
      <c r="AD25" s="225">
        <f t="shared" si="13"/>
        <v>210</v>
      </c>
    </row>
    <row r="26" spans="1:30" x14ac:dyDescent="0.3">
      <c r="A26" s="16"/>
      <c r="B26" s="105"/>
      <c r="C26" s="105"/>
      <c r="D26" s="116"/>
      <c r="E26" s="118"/>
      <c r="F26" s="227" t="str">
        <f t="shared" si="18"/>
        <v/>
      </c>
      <c r="G26" s="228" t="str">
        <f t="shared" si="0"/>
        <v/>
      </c>
      <c r="H26" s="229" t="str">
        <f t="shared" si="16"/>
        <v/>
      </c>
      <c r="I26" s="229" t="str">
        <f t="shared" si="16"/>
        <v/>
      </c>
      <c r="J26" s="230" t="str">
        <f t="shared" si="16"/>
        <v/>
      </c>
      <c r="K26" s="229" t="str">
        <f t="shared" si="16"/>
        <v/>
      </c>
      <c r="L26" s="229" t="str">
        <f t="shared" si="16"/>
        <v/>
      </c>
      <c r="M26" s="230" t="str">
        <f t="shared" si="16"/>
        <v/>
      </c>
      <c r="N26" s="229" t="str">
        <f t="shared" si="16"/>
        <v/>
      </c>
      <c r="O26" s="229" t="str">
        <f t="shared" si="16"/>
        <v/>
      </c>
      <c r="P26" s="230" t="str">
        <f t="shared" si="16"/>
        <v/>
      </c>
      <c r="Q26" s="231" t="str">
        <f t="shared" si="2"/>
        <v/>
      </c>
      <c r="R26" s="231" t="str">
        <f t="shared" si="3"/>
        <v/>
      </c>
      <c r="S26" s="232" t="str">
        <f t="shared" si="4"/>
        <v/>
      </c>
      <c r="T26" s="233" t="str">
        <f t="shared" si="5"/>
        <v/>
      </c>
      <c r="U26" s="231">
        <f t="shared" si="6"/>
        <v>0</v>
      </c>
      <c r="V26" s="14" t="str">
        <f t="shared" si="7"/>
        <v/>
      </c>
      <c r="W26" s="14" t="str">
        <f t="shared" si="7"/>
        <v/>
      </c>
      <c r="X26" s="14" t="str">
        <f t="shared" si="7"/>
        <v/>
      </c>
      <c r="Y26" s="9" t="str">
        <f t="shared" si="8"/>
        <v/>
      </c>
      <c r="Z26" s="231">
        <f t="shared" si="9"/>
        <v>0</v>
      </c>
      <c r="AA26" s="231" t="str">
        <f t="shared" si="10"/>
        <v/>
      </c>
      <c r="AB26" s="231">
        <f t="shared" si="11"/>
        <v>0</v>
      </c>
      <c r="AC26" s="132" t="str">
        <f t="shared" si="12"/>
        <v/>
      </c>
      <c r="AD26" s="15" t="str">
        <f t="shared" si="13"/>
        <v/>
      </c>
    </row>
    <row r="27" spans="1:30" x14ac:dyDescent="0.3">
      <c r="A27" s="16"/>
      <c r="B27" s="105"/>
      <c r="C27" s="105"/>
      <c r="D27" s="116"/>
      <c r="E27" s="118"/>
      <c r="F27" s="227" t="str">
        <f t="shared" si="18"/>
        <v/>
      </c>
      <c r="G27" s="228" t="str">
        <f t="shared" si="0"/>
        <v/>
      </c>
      <c r="H27" s="229" t="str">
        <f t="shared" ref="H27:P36" si="19">IFERROR(VLOOKUP($A27,Resultats_Trial,H$4,FALSE),"")</f>
        <v/>
      </c>
      <c r="I27" s="229" t="str">
        <f t="shared" si="19"/>
        <v/>
      </c>
      <c r="J27" s="230" t="str">
        <f t="shared" si="19"/>
        <v/>
      </c>
      <c r="K27" s="229" t="str">
        <f t="shared" si="19"/>
        <v/>
      </c>
      <c r="L27" s="229" t="str">
        <f t="shared" si="19"/>
        <v/>
      </c>
      <c r="M27" s="230" t="str">
        <f t="shared" si="19"/>
        <v/>
      </c>
      <c r="N27" s="229" t="str">
        <f t="shared" si="19"/>
        <v/>
      </c>
      <c r="O27" s="229" t="str">
        <f t="shared" si="19"/>
        <v/>
      </c>
      <c r="P27" s="230" t="str">
        <f t="shared" si="19"/>
        <v/>
      </c>
      <c r="Q27" s="231" t="str">
        <f t="shared" si="2"/>
        <v/>
      </c>
      <c r="R27" s="231" t="str">
        <f t="shared" si="3"/>
        <v/>
      </c>
      <c r="S27" s="232" t="str">
        <f t="shared" si="4"/>
        <v/>
      </c>
      <c r="T27" s="233" t="str">
        <f t="shared" si="5"/>
        <v/>
      </c>
      <c r="U27" s="231">
        <f t="shared" si="6"/>
        <v>0</v>
      </c>
      <c r="V27" s="14" t="str">
        <f t="shared" ref="V27:X46" si="20">IF($A27&lt;&gt;"",IFERROR(VLOOKUP($A27,Resultats_DH,V$4,FALSE),"-"),"")</f>
        <v/>
      </c>
      <c r="W27" s="14" t="str">
        <f t="shared" si="20"/>
        <v/>
      </c>
      <c r="X27" s="14" t="str">
        <f t="shared" si="20"/>
        <v/>
      </c>
      <c r="Y27" s="9" t="str">
        <f t="shared" si="8"/>
        <v/>
      </c>
      <c r="Z27" s="231">
        <f t="shared" si="9"/>
        <v>0</v>
      </c>
      <c r="AA27" s="231" t="str">
        <f t="shared" si="10"/>
        <v/>
      </c>
      <c r="AB27" s="231">
        <f t="shared" si="11"/>
        <v>0</v>
      </c>
      <c r="AC27" s="132" t="str">
        <f t="shared" si="12"/>
        <v/>
      </c>
      <c r="AD27" s="15" t="str">
        <f t="shared" si="13"/>
        <v/>
      </c>
    </row>
    <row r="28" spans="1:30" x14ac:dyDescent="0.3">
      <c r="A28" s="16"/>
      <c r="B28" s="58"/>
      <c r="C28" s="58"/>
      <c r="D28" s="116"/>
      <c r="E28" s="107"/>
      <c r="F28" s="227" t="str">
        <f t="shared" si="18"/>
        <v/>
      </c>
      <c r="G28" s="228" t="str">
        <f t="shared" si="0"/>
        <v/>
      </c>
      <c r="H28" s="229" t="str">
        <f t="shared" si="19"/>
        <v/>
      </c>
      <c r="I28" s="229" t="str">
        <f t="shared" si="19"/>
        <v/>
      </c>
      <c r="J28" s="230" t="str">
        <f t="shared" si="19"/>
        <v/>
      </c>
      <c r="K28" s="229" t="str">
        <f t="shared" si="19"/>
        <v/>
      </c>
      <c r="L28" s="229" t="str">
        <f t="shared" si="19"/>
        <v/>
      </c>
      <c r="M28" s="230" t="str">
        <f t="shared" si="19"/>
        <v/>
      </c>
      <c r="N28" s="229" t="str">
        <f t="shared" si="19"/>
        <v/>
      </c>
      <c r="O28" s="229" t="str">
        <f t="shared" si="19"/>
        <v/>
      </c>
      <c r="P28" s="230" t="str">
        <f t="shared" si="19"/>
        <v/>
      </c>
      <c r="Q28" s="231" t="str">
        <f t="shared" si="2"/>
        <v/>
      </c>
      <c r="R28" s="231" t="str">
        <f t="shared" si="3"/>
        <v/>
      </c>
      <c r="S28" s="232" t="str">
        <f t="shared" si="4"/>
        <v/>
      </c>
      <c r="T28" s="233" t="str">
        <f t="shared" si="5"/>
        <v/>
      </c>
      <c r="U28" s="231">
        <f t="shared" si="6"/>
        <v>0</v>
      </c>
      <c r="V28" s="14" t="str">
        <f t="shared" si="20"/>
        <v/>
      </c>
      <c r="W28" s="14" t="str">
        <f t="shared" si="20"/>
        <v/>
      </c>
      <c r="X28" s="14" t="str">
        <f t="shared" si="20"/>
        <v/>
      </c>
      <c r="Y28" s="9" t="str">
        <f t="shared" si="8"/>
        <v/>
      </c>
      <c r="Z28" s="231">
        <f t="shared" si="9"/>
        <v>0</v>
      </c>
      <c r="AA28" s="231" t="str">
        <f t="shared" si="10"/>
        <v/>
      </c>
      <c r="AB28" s="231">
        <f t="shared" si="11"/>
        <v>0</v>
      </c>
      <c r="AC28" s="132" t="str">
        <f t="shared" si="12"/>
        <v/>
      </c>
      <c r="AD28" s="15" t="str">
        <f t="shared" si="13"/>
        <v/>
      </c>
    </row>
    <row r="29" spans="1:30" x14ac:dyDescent="0.3">
      <c r="A29" s="71"/>
      <c r="B29" s="105"/>
      <c r="C29" s="105"/>
      <c r="D29" s="116"/>
      <c r="E29" s="118"/>
      <c r="F29" s="112" t="str">
        <f t="shared" si="18"/>
        <v/>
      </c>
      <c r="G29" s="115" t="str">
        <f t="shared" si="0"/>
        <v/>
      </c>
      <c r="H29" s="130" t="str">
        <f t="shared" si="19"/>
        <v/>
      </c>
      <c r="I29" s="130" t="str">
        <f t="shared" si="19"/>
        <v/>
      </c>
      <c r="J29" s="131" t="str">
        <f t="shared" si="19"/>
        <v/>
      </c>
      <c r="K29" s="130" t="str">
        <f t="shared" si="19"/>
        <v/>
      </c>
      <c r="L29" s="130" t="str">
        <f t="shared" si="19"/>
        <v/>
      </c>
      <c r="M29" s="131" t="str">
        <f t="shared" si="19"/>
        <v/>
      </c>
      <c r="N29" s="130" t="str">
        <f t="shared" si="19"/>
        <v/>
      </c>
      <c r="O29" s="130" t="str">
        <f t="shared" si="19"/>
        <v/>
      </c>
      <c r="P29" s="131" t="str">
        <f t="shared" si="19"/>
        <v/>
      </c>
      <c r="Q29" s="23" t="str">
        <f t="shared" si="2"/>
        <v/>
      </c>
      <c r="R29" s="23" t="str">
        <f t="shared" si="3"/>
        <v/>
      </c>
      <c r="S29" s="136" t="str">
        <f t="shared" si="4"/>
        <v/>
      </c>
      <c r="T29" s="24" t="str">
        <f t="shared" si="5"/>
        <v/>
      </c>
      <c r="U29" s="23">
        <f t="shared" si="6"/>
        <v>0</v>
      </c>
      <c r="V29" s="14" t="str">
        <f t="shared" si="20"/>
        <v/>
      </c>
      <c r="W29" s="14" t="str">
        <f t="shared" si="20"/>
        <v/>
      </c>
      <c r="X29" s="14" t="str">
        <f t="shared" si="20"/>
        <v/>
      </c>
      <c r="Y29" s="9" t="str">
        <f t="shared" si="8"/>
        <v/>
      </c>
      <c r="Z29" s="23">
        <f t="shared" si="9"/>
        <v>0</v>
      </c>
      <c r="AA29" s="23" t="str">
        <f t="shared" si="10"/>
        <v/>
      </c>
      <c r="AB29" s="23">
        <f t="shared" si="11"/>
        <v>0</v>
      </c>
      <c r="AC29" s="132" t="str">
        <f t="shared" si="12"/>
        <v/>
      </c>
      <c r="AD29" s="15" t="str">
        <f t="shared" si="13"/>
        <v/>
      </c>
    </row>
    <row r="30" spans="1:30" x14ac:dyDescent="0.3">
      <c r="A30" s="71"/>
      <c r="B30" s="105"/>
      <c r="C30" s="105"/>
      <c r="D30" s="116"/>
      <c r="E30" s="118"/>
      <c r="F30" s="112" t="str">
        <f t="shared" si="18"/>
        <v/>
      </c>
      <c r="G30" s="115" t="str">
        <f t="shared" si="0"/>
        <v/>
      </c>
      <c r="H30" s="130" t="str">
        <f t="shared" si="19"/>
        <v/>
      </c>
      <c r="I30" s="130" t="str">
        <f t="shared" si="19"/>
        <v/>
      </c>
      <c r="J30" s="131" t="str">
        <f t="shared" si="19"/>
        <v/>
      </c>
      <c r="K30" s="130" t="str">
        <f t="shared" si="19"/>
        <v/>
      </c>
      <c r="L30" s="130" t="str">
        <f t="shared" si="19"/>
        <v/>
      </c>
      <c r="M30" s="131" t="str">
        <f t="shared" si="19"/>
        <v/>
      </c>
      <c r="N30" s="130" t="str">
        <f t="shared" si="19"/>
        <v/>
      </c>
      <c r="O30" s="130" t="str">
        <f t="shared" si="19"/>
        <v/>
      </c>
      <c r="P30" s="131" t="str">
        <f t="shared" si="19"/>
        <v/>
      </c>
      <c r="Q30" s="23" t="str">
        <f t="shared" si="2"/>
        <v/>
      </c>
      <c r="R30" s="23" t="str">
        <f t="shared" si="3"/>
        <v/>
      </c>
      <c r="S30" s="136" t="str">
        <f t="shared" si="4"/>
        <v/>
      </c>
      <c r="T30" s="24" t="str">
        <f t="shared" si="5"/>
        <v/>
      </c>
      <c r="U30" s="23">
        <f t="shared" si="6"/>
        <v>0</v>
      </c>
      <c r="V30" s="14" t="str">
        <f t="shared" si="20"/>
        <v/>
      </c>
      <c r="W30" s="14" t="str">
        <f t="shared" si="20"/>
        <v/>
      </c>
      <c r="X30" s="14" t="str">
        <f t="shared" si="20"/>
        <v/>
      </c>
      <c r="Y30" s="9" t="str">
        <f t="shared" si="8"/>
        <v/>
      </c>
      <c r="Z30" s="23">
        <f t="shared" si="9"/>
        <v>0</v>
      </c>
      <c r="AA30" s="23" t="str">
        <f t="shared" si="10"/>
        <v/>
      </c>
      <c r="AB30" s="23">
        <f t="shared" si="11"/>
        <v>0</v>
      </c>
      <c r="AC30" s="132" t="str">
        <f t="shared" si="12"/>
        <v/>
      </c>
      <c r="AD30" s="15" t="str">
        <f t="shared" si="13"/>
        <v/>
      </c>
    </row>
    <row r="31" spans="1:30" x14ac:dyDescent="0.3">
      <c r="A31" s="71"/>
      <c r="B31" s="105"/>
      <c r="C31" s="105"/>
      <c r="D31" s="116"/>
      <c r="E31" s="118"/>
      <c r="F31" s="112" t="str">
        <f t="shared" si="18"/>
        <v/>
      </c>
      <c r="G31" s="115" t="str">
        <f t="shared" si="0"/>
        <v/>
      </c>
      <c r="H31" s="130" t="str">
        <f t="shared" si="19"/>
        <v/>
      </c>
      <c r="I31" s="130" t="str">
        <f t="shared" si="19"/>
        <v/>
      </c>
      <c r="J31" s="131" t="str">
        <f t="shared" si="19"/>
        <v/>
      </c>
      <c r="K31" s="130" t="str">
        <f t="shared" si="19"/>
        <v/>
      </c>
      <c r="L31" s="130" t="str">
        <f t="shared" si="19"/>
        <v/>
      </c>
      <c r="M31" s="131" t="str">
        <f t="shared" si="19"/>
        <v/>
      </c>
      <c r="N31" s="130" t="str">
        <f t="shared" si="19"/>
        <v/>
      </c>
      <c r="O31" s="130" t="str">
        <f t="shared" si="19"/>
        <v/>
      </c>
      <c r="P31" s="131" t="str">
        <f t="shared" si="19"/>
        <v/>
      </c>
      <c r="Q31" s="23" t="str">
        <f t="shared" si="2"/>
        <v/>
      </c>
      <c r="R31" s="23" t="str">
        <f t="shared" si="3"/>
        <v/>
      </c>
      <c r="S31" s="136" t="str">
        <f t="shared" si="4"/>
        <v/>
      </c>
      <c r="T31" s="24" t="str">
        <f t="shared" si="5"/>
        <v/>
      </c>
      <c r="U31" s="23">
        <f t="shared" si="6"/>
        <v>0</v>
      </c>
      <c r="V31" s="14" t="str">
        <f t="shared" si="20"/>
        <v/>
      </c>
      <c r="W31" s="14" t="str">
        <f t="shared" si="20"/>
        <v/>
      </c>
      <c r="X31" s="14" t="str">
        <f t="shared" si="20"/>
        <v/>
      </c>
      <c r="Y31" s="9" t="str">
        <f t="shared" si="8"/>
        <v/>
      </c>
      <c r="Z31" s="23">
        <f t="shared" si="9"/>
        <v>0</v>
      </c>
      <c r="AA31" s="23" t="str">
        <f t="shared" si="10"/>
        <v/>
      </c>
      <c r="AB31" s="23">
        <f t="shared" si="11"/>
        <v>0</v>
      </c>
      <c r="AC31" s="132" t="str">
        <f t="shared" si="12"/>
        <v/>
      </c>
      <c r="AD31" s="15" t="str">
        <f t="shared" si="13"/>
        <v/>
      </c>
    </row>
    <row r="32" spans="1:30" x14ac:dyDescent="0.3">
      <c r="A32" s="71"/>
      <c r="B32" s="105"/>
      <c r="C32" s="105"/>
      <c r="D32" s="116"/>
      <c r="E32" s="118"/>
      <c r="F32" s="112" t="str">
        <f t="shared" si="18"/>
        <v/>
      </c>
      <c r="G32" s="115" t="str">
        <f t="shared" si="0"/>
        <v/>
      </c>
      <c r="H32" s="130" t="str">
        <f t="shared" si="19"/>
        <v/>
      </c>
      <c r="I32" s="130" t="str">
        <f t="shared" si="19"/>
        <v/>
      </c>
      <c r="J32" s="131" t="str">
        <f t="shared" si="19"/>
        <v/>
      </c>
      <c r="K32" s="130" t="str">
        <f t="shared" si="19"/>
        <v/>
      </c>
      <c r="L32" s="130" t="str">
        <f t="shared" si="19"/>
        <v/>
      </c>
      <c r="M32" s="131" t="str">
        <f t="shared" si="19"/>
        <v/>
      </c>
      <c r="N32" s="130" t="str">
        <f t="shared" si="19"/>
        <v/>
      </c>
      <c r="O32" s="130" t="str">
        <f t="shared" si="19"/>
        <v/>
      </c>
      <c r="P32" s="131" t="str">
        <f t="shared" si="19"/>
        <v/>
      </c>
      <c r="Q32" s="23" t="str">
        <f t="shared" si="2"/>
        <v/>
      </c>
      <c r="R32" s="23" t="str">
        <f t="shared" si="3"/>
        <v/>
      </c>
      <c r="S32" s="136" t="str">
        <f t="shared" si="4"/>
        <v/>
      </c>
      <c r="T32" s="24" t="str">
        <f t="shared" si="5"/>
        <v/>
      </c>
      <c r="U32" s="23">
        <f t="shared" si="6"/>
        <v>0</v>
      </c>
      <c r="V32" s="14" t="str">
        <f t="shared" si="20"/>
        <v/>
      </c>
      <c r="W32" s="14" t="str">
        <f t="shared" si="20"/>
        <v/>
      </c>
      <c r="X32" s="14" t="str">
        <f t="shared" si="20"/>
        <v/>
      </c>
      <c r="Y32" s="9" t="str">
        <f t="shared" si="8"/>
        <v/>
      </c>
      <c r="Z32" s="23">
        <f t="shared" si="9"/>
        <v>0</v>
      </c>
      <c r="AA32" s="23" t="str">
        <f t="shared" si="10"/>
        <v/>
      </c>
      <c r="AB32" s="23">
        <f t="shared" si="11"/>
        <v>0</v>
      </c>
      <c r="AC32" s="132" t="str">
        <f t="shared" si="12"/>
        <v/>
      </c>
      <c r="AD32" s="15" t="str">
        <f t="shared" si="13"/>
        <v/>
      </c>
    </row>
    <row r="33" spans="1:30" x14ac:dyDescent="0.3">
      <c r="A33" s="71"/>
      <c r="B33" s="105"/>
      <c r="C33" s="105"/>
      <c r="D33" s="116"/>
      <c r="E33" s="118"/>
      <c r="F33" s="112" t="str">
        <f t="shared" si="18"/>
        <v/>
      </c>
      <c r="G33" s="115" t="str">
        <f t="shared" si="0"/>
        <v/>
      </c>
      <c r="H33" s="130" t="str">
        <f t="shared" si="19"/>
        <v/>
      </c>
      <c r="I33" s="130" t="str">
        <f t="shared" si="19"/>
        <v/>
      </c>
      <c r="J33" s="131" t="str">
        <f t="shared" si="19"/>
        <v/>
      </c>
      <c r="K33" s="130" t="str">
        <f t="shared" si="19"/>
        <v/>
      </c>
      <c r="L33" s="130" t="str">
        <f t="shared" si="19"/>
        <v/>
      </c>
      <c r="M33" s="131" t="str">
        <f t="shared" si="19"/>
        <v/>
      </c>
      <c r="N33" s="130" t="str">
        <f t="shared" si="19"/>
        <v/>
      </c>
      <c r="O33" s="130" t="str">
        <f t="shared" si="19"/>
        <v/>
      </c>
      <c r="P33" s="131" t="str">
        <f t="shared" si="19"/>
        <v/>
      </c>
      <c r="Q33" s="23" t="str">
        <f t="shared" si="2"/>
        <v/>
      </c>
      <c r="R33" s="23" t="str">
        <f t="shared" si="3"/>
        <v/>
      </c>
      <c r="S33" s="136" t="str">
        <f t="shared" si="4"/>
        <v/>
      </c>
      <c r="T33" s="24" t="str">
        <f t="shared" si="5"/>
        <v/>
      </c>
      <c r="U33" s="23">
        <f t="shared" si="6"/>
        <v>0</v>
      </c>
      <c r="V33" s="14" t="str">
        <f t="shared" si="20"/>
        <v/>
      </c>
      <c r="W33" s="14" t="str">
        <f t="shared" si="20"/>
        <v/>
      </c>
      <c r="X33" s="14" t="str">
        <f t="shared" si="20"/>
        <v/>
      </c>
      <c r="Y33" s="9" t="str">
        <f t="shared" si="8"/>
        <v/>
      </c>
      <c r="Z33" s="23">
        <f t="shared" si="9"/>
        <v>0</v>
      </c>
      <c r="AA33" s="23" t="str">
        <f t="shared" si="10"/>
        <v/>
      </c>
      <c r="AB33" s="23">
        <f t="shared" si="11"/>
        <v>0</v>
      </c>
      <c r="AC33" s="132" t="str">
        <f t="shared" si="12"/>
        <v/>
      </c>
      <c r="AD33" s="15" t="str">
        <f t="shared" si="13"/>
        <v/>
      </c>
    </row>
    <row r="34" spans="1:30" x14ac:dyDescent="0.3">
      <c r="A34" s="71"/>
      <c r="B34" s="105"/>
      <c r="C34" s="105"/>
      <c r="D34" s="116"/>
      <c r="E34" s="118"/>
      <c r="F34" s="112" t="str">
        <f t="shared" si="18"/>
        <v/>
      </c>
      <c r="G34" s="115" t="str">
        <f t="shared" si="0"/>
        <v/>
      </c>
      <c r="H34" s="130" t="str">
        <f t="shared" si="19"/>
        <v/>
      </c>
      <c r="I34" s="130" t="str">
        <f t="shared" si="19"/>
        <v/>
      </c>
      <c r="J34" s="131" t="str">
        <f t="shared" si="19"/>
        <v/>
      </c>
      <c r="K34" s="130" t="str">
        <f t="shared" si="19"/>
        <v/>
      </c>
      <c r="L34" s="130" t="str">
        <f t="shared" si="19"/>
        <v/>
      </c>
      <c r="M34" s="131" t="str">
        <f t="shared" si="19"/>
        <v/>
      </c>
      <c r="N34" s="130" t="str">
        <f t="shared" si="19"/>
        <v/>
      </c>
      <c r="O34" s="130" t="str">
        <f t="shared" si="19"/>
        <v/>
      </c>
      <c r="P34" s="131" t="str">
        <f t="shared" si="19"/>
        <v/>
      </c>
      <c r="Q34" s="23" t="str">
        <f t="shared" si="2"/>
        <v/>
      </c>
      <c r="R34" s="23" t="str">
        <f t="shared" si="3"/>
        <v/>
      </c>
      <c r="S34" s="136" t="str">
        <f t="shared" si="4"/>
        <v/>
      </c>
      <c r="T34" s="24" t="str">
        <f t="shared" si="5"/>
        <v/>
      </c>
      <c r="U34" s="23">
        <f t="shared" si="6"/>
        <v>0</v>
      </c>
      <c r="V34" s="14" t="str">
        <f t="shared" si="20"/>
        <v/>
      </c>
      <c r="W34" s="14" t="str">
        <f t="shared" si="20"/>
        <v/>
      </c>
      <c r="X34" s="14" t="str">
        <f t="shared" si="20"/>
        <v/>
      </c>
      <c r="Y34" s="9" t="str">
        <f t="shared" si="8"/>
        <v/>
      </c>
      <c r="Z34" s="23">
        <f t="shared" si="9"/>
        <v>0</v>
      </c>
      <c r="AA34" s="23" t="str">
        <f t="shared" si="10"/>
        <v/>
      </c>
      <c r="AB34" s="23">
        <f t="shared" si="11"/>
        <v>0</v>
      </c>
      <c r="AC34" s="132" t="str">
        <f t="shared" si="12"/>
        <v/>
      </c>
      <c r="AD34" s="15" t="str">
        <f t="shared" si="13"/>
        <v/>
      </c>
    </row>
    <row r="35" spans="1:30" x14ac:dyDescent="0.3">
      <c r="A35" s="71"/>
      <c r="B35" s="105"/>
      <c r="C35" s="105"/>
      <c r="D35" s="116"/>
      <c r="E35" s="118"/>
      <c r="F35" s="112" t="str">
        <f t="shared" si="18"/>
        <v/>
      </c>
      <c r="G35" s="115" t="str">
        <f t="shared" si="0"/>
        <v/>
      </c>
      <c r="H35" s="130" t="str">
        <f t="shared" si="19"/>
        <v/>
      </c>
      <c r="I35" s="130" t="str">
        <f t="shared" si="19"/>
        <v/>
      </c>
      <c r="J35" s="131" t="str">
        <f t="shared" si="19"/>
        <v/>
      </c>
      <c r="K35" s="130" t="str">
        <f t="shared" si="19"/>
        <v/>
      </c>
      <c r="L35" s="130" t="str">
        <f t="shared" si="19"/>
        <v/>
      </c>
      <c r="M35" s="131" t="str">
        <f t="shared" si="19"/>
        <v/>
      </c>
      <c r="N35" s="130" t="str">
        <f t="shared" si="19"/>
        <v/>
      </c>
      <c r="O35" s="130" t="str">
        <f t="shared" si="19"/>
        <v/>
      </c>
      <c r="P35" s="131" t="str">
        <f t="shared" si="19"/>
        <v/>
      </c>
      <c r="Q35" s="23" t="str">
        <f t="shared" si="2"/>
        <v/>
      </c>
      <c r="R35" s="23" t="str">
        <f t="shared" si="3"/>
        <v/>
      </c>
      <c r="S35" s="136" t="str">
        <f t="shared" si="4"/>
        <v/>
      </c>
      <c r="T35" s="24" t="str">
        <f t="shared" si="5"/>
        <v/>
      </c>
      <c r="U35" s="23">
        <f t="shared" si="6"/>
        <v>0</v>
      </c>
      <c r="V35" s="14" t="str">
        <f t="shared" si="20"/>
        <v/>
      </c>
      <c r="W35" s="14" t="str">
        <f t="shared" si="20"/>
        <v/>
      </c>
      <c r="X35" s="14" t="str">
        <f t="shared" si="20"/>
        <v/>
      </c>
      <c r="Y35" s="9" t="str">
        <f t="shared" si="8"/>
        <v/>
      </c>
      <c r="Z35" s="23">
        <f t="shared" si="9"/>
        <v>0</v>
      </c>
      <c r="AA35" s="23" t="str">
        <f t="shared" si="10"/>
        <v/>
      </c>
      <c r="AB35" s="23">
        <f t="shared" si="11"/>
        <v>0</v>
      </c>
      <c r="AC35" s="132" t="str">
        <f t="shared" si="12"/>
        <v/>
      </c>
      <c r="AD35" s="15" t="str">
        <f t="shared" si="13"/>
        <v/>
      </c>
    </row>
    <row r="36" spans="1:30" x14ac:dyDescent="0.3">
      <c r="A36" s="71"/>
      <c r="B36" s="58"/>
      <c r="C36" s="58"/>
      <c r="D36" s="116"/>
      <c r="E36" s="118"/>
      <c r="F36" s="112" t="str">
        <f t="shared" si="18"/>
        <v/>
      </c>
      <c r="G36" s="115" t="str">
        <f t="shared" si="0"/>
        <v/>
      </c>
      <c r="H36" s="130" t="str">
        <f t="shared" si="19"/>
        <v/>
      </c>
      <c r="I36" s="130" t="str">
        <f t="shared" si="19"/>
        <v/>
      </c>
      <c r="J36" s="131" t="str">
        <f t="shared" si="19"/>
        <v/>
      </c>
      <c r="K36" s="130" t="str">
        <f t="shared" si="19"/>
        <v/>
      </c>
      <c r="L36" s="130" t="str">
        <f t="shared" si="19"/>
        <v/>
      </c>
      <c r="M36" s="131" t="str">
        <f t="shared" si="19"/>
        <v/>
      </c>
      <c r="N36" s="130" t="str">
        <f t="shared" si="19"/>
        <v/>
      </c>
      <c r="O36" s="130" t="str">
        <f t="shared" si="19"/>
        <v/>
      </c>
      <c r="P36" s="131" t="str">
        <f t="shared" si="19"/>
        <v/>
      </c>
      <c r="Q36" s="23" t="str">
        <f t="shared" si="2"/>
        <v/>
      </c>
      <c r="R36" s="23" t="str">
        <f t="shared" si="3"/>
        <v/>
      </c>
      <c r="S36" s="136" t="str">
        <f t="shared" si="4"/>
        <v/>
      </c>
      <c r="T36" s="24" t="str">
        <f t="shared" si="5"/>
        <v/>
      </c>
      <c r="U36" s="23">
        <f t="shared" si="6"/>
        <v>0</v>
      </c>
      <c r="V36" s="14" t="str">
        <f t="shared" si="20"/>
        <v/>
      </c>
      <c r="W36" s="14" t="str">
        <f t="shared" si="20"/>
        <v/>
      </c>
      <c r="X36" s="14" t="str">
        <f t="shared" si="20"/>
        <v/>
      </c>
      <c r="Y36" s="9" t="str">
        <f t="shared" si="8"/>
        <v/>
      </c>
      <c r="Z36" s="23">
        <f t="shared" si="9"/>
        <v>0</v>
      </c>
      <c r="AA36" s="23" t="str">
        <f t="shared" si="10"/>
        <v/>
      </c>
      <c r="AB36" s="23">
        <f t="shared" si="11"/>
        <v>0</v>
      </c>
      <c r="AC36" s="132" t="str">
        <f t="shared" si="12"/>
        <v/>
      </c>
      <c r="AD36" s="15" t="str">
        <f t="shared" si="13"/>
        <v/>
      </c>
    </row>
    <row r="37" spans="1:30" x14ac:dyDescent="0.3">
      <c r="A37" s="71"/>
      <c r="B37" s="60"/>
      <c r="C37" s="60"/>
      <c r="D37" s="116"/>
      <c r="E37" s="107"/>
      <c r="F37" s="112" t="str">
        <f t="shared" si="18"/>
        <v/>
      </c>
      <c r="G37" s="115" t="str">
        <f t="shared" si="0"/>
        <v/>
      </c>
      <c r="H37" s="130" t="str">
        <f t="shared" ref="H37:P46" si="21">IFERROR(VLOOKUP($A37,Resultats_Trial,H$4,FALSE),"")</f>
        <v/>
      </c>
      <c r="I37" s="130" t="str">
        <f t="shared" si="21"/>
        <v/>
      </c>
      <c r="J37" s="131" t="str">
        <f t="shared" si="21"/>
        <v/>
      </c>
      <c r="K37" s="130" t="str">
        <f t="shared" si="21"/>
        <v/>
      </c>
      <c r="L37" s="130" t="str">
        <f t="shared" si="21"/>
        <v/>
      </c>
      <c r="M37" s="131" t="str">
        <f t="shared" si="21"/>
        <v/>
      </c>
      <c r="N37" s="130" t="str">
        <f t="shared" si="21"/>
        <v/>
      </c>
      <c r="O37" s="130" t="str">
        <f t="shared" si="21"/>
        <v/>
      </c>
      <c r="P37" s="131" t="str">
        <f t="shared" si="21"/>
        <v/>
      </c>
      <c r="Q37" s="23" t="str">
        <f t="shared" si="2"/>
        <v/>
      </c>
      <c r="R37" s="23" t="str">
        <f t="shared" si="3"/>
        <v/>
      </c>
      <c r="S37" s="136" t="str">
        <f t="shared" si="4"/>
        <v/>
      </c>
      <c r="T37" s="24" t="str">
        <f t="shared" si="5"/>
        <v/>
      </c>
      <c r="U37" s="23">
        <f t="shared" si="6"/>
        <v>0</v>
      </c>
      <c r="V37" s="14" t="str">
        <f t="shared" si="20"/>
        <v/>
      </c>
      <c r="W37" s="14" t="str">
        <f t="shared" si="20"/>
        <v/>
      </c>
      <c r="X37" s="14" t="str">
        <f t="shared" si="20"/>
        <v/>
      </c>
      <c r="Y37" s="9" t="str">
        <f t="shared" si="8"/>
        <v/>
      </c>
      <c r="Z37" s="23">
        <f t="shared" si="9"/>
        <v>0</v>
      </c>
      <c r="AA37" s="23" t="str">
        <f t="shared" si="10"/>
        <v/>
      </c>
      <c r="AB37" s="23">
        <f t="shared" si="11"/>
        <v>0</v>
      </c>
      <c r="AC37" s="132" t="str">
        <f t="shared" si="12"/>
        <v/>
      </c>
      <c r="AD37" s="15" t="str">
        <f t="shared" si="13"/>
        <v/>
      </c>
    </row>
    <row r="38" spans="1:30" x14ac:dyDescent="0.3">
      <c r="A38" s="71"/>
      <c r="B38" s="58"/>
      <c r="C38" s="58"/>
      <c r="D38" s="116"/>
      <c r="E38" s="107"/>
      <c r="F38" s="112" t="str">
        <f t="shared" si="18"/>
        <v/>
      </c>
      <c r="G38" s="115" t="str">
        <f t="shared" si="0"/>
        <v/>
      </c>
      <c r="H38" s="130" t="str">
        <f t="shared" si="21"/>
        <v/>
      </c>
      <c r="I38" s="130" t="str">
        <f t="shared" si="21"/>
        <v/>
      </c>
      <c r="J38" s="131" t="str">
        <f t="shared" si="21"/>
        <v/>
      </c>
      <c r="K38" s="130" t="str">
        <f t="shared" si="21"/>
        <v/>
      </c>
      <c r="L38" s="130" t="str">
        <f t="shared" si="21"/>
        <v/>
      </c>
      <c r="M38" s="131" t="str">
        <f t="shared" si="21"/>
        <v/>
      </c>
      <c r="N38" s="130" t="str">
        <f t="shared" si="21"/>
        <v/>
      </c>
      <c r="O38" s="130" t="str">
        <f t="shared" si="21"/>
        <v/>
      </c>
      <c r="P38" s="131" t="str">
        <f t="shared" si="21"/>
        <v/>
      </c>
      <c r="Q38" s="23" t="str">
        <f t="shared" si="2"/>
        <v/>
      </c>
      <c r="R38" s="23" t="str">
        <f t="shared" si="3"/>
        <v/>
      </c>
      <c r="S38" s="136" t="str">
        <f t="shared" si="4"/>
        <v/>
      </c>
      <c r="T38" s="24" t="str">
        <f t="shared" si="5"/>
        <v/>
      </c>
      <c r="U38" s="23">
        <f t="shared" si="6"/>
        <v>0</v>
      </c>
      <c r="V38" s="14" t="str">
        <f t="shared" si="20"/>
        <v/>
      </c>
      <c r="W38" s="14" t="str">
        <f t="shared" si="20"/>
        <v/>
      </c>
      <c r="X38" s="14" t="str">
        <f t="shared" si="20"/>
        <v/>
      </c>
      <c r="Y38" s="9" t="str">
        <f t="shared" si="8"/>
        <v/>
      </c>
      <c r="Z38" s="23">
        <f t="shared" si="9"/>
        <v>0</v>
      </c>
      <c r="AA38" s="23" t="str">
        <f t="shared" si="10"/>
        <v/>
      </c>
      <c r="AB38" s="23">
        <f t="shared" si="11"/>
        <v>0</v>
      </c>
      <c r="AC38" s="132" t="str">
        <f t="shared" si="12"/>
        <v/>
      </c>
      <c r="AD38" s="15" t="str">
        <f t="shared" si="13"/>
        <v/>
      </c>
    </row>
    <row r="39" spans="1:30" x14ac:dyDescent="0.3">
      <c r="A39" s="71"/>
      <c r="B39" s="58"/>
      <c r="C39" s="58"/>
      <c r="D39" s="116"/>
      <c r="E39" s="107"/>
      <c r="F39" s="112" t="str">
        <f t="shared" si="18"/>
        <v/>
      </c>
      <c r="G39" s="115" t="str">
        <f t="shared" si="0"/>
        <v/>
      </c>
      <c r="H39" s="130" t="str">
        <f t="shared" si="21"/>
        <v/>
      </c>
      <c r="I39" s="130" t="str">
        <f t="shared" si="21"/>
        <v/>
      </c>
      <c r="J39" s="131" t="str">
        <f t="shared" si="21"/>
        <v/>
      </c>
      <c r="K39" s="130" t="str">
        <f t="shared" si="21"/>
        <v/>
      </c>
      <c r="L39" s="130" t="str">
        <f t="shared" si="21"/>
        <v/>
      </c>
      <c r="M39" s="131" t="str">
        <f t="shared" si="21"/>
        <v/>
      </c>
      <c r="N39" s="130" t="str">
        <f t="shared" si="21"/>
        <v/>
      </c>
      <c r="O39" s="130" t="str">
        <f t="shared" si="21"/>
        <v/>
      </c>
      <c r="P39" s="131" t="str">
        <f t="shared" si="21"/>
        <v/>
      </c>
      <c r="Q39" s="23" t="str">
        <f t="shared" si="2"/>
        <v/>
      </c>
      <c r="R39" s="23" t="str">
        <f t="shared" si="3"/>
        <v/>
      </c>
      <c r="S39" s="136" t="str">
        <f t="shared" si="4"/>
        <v/>
      </c>
      <c r="T39" s="24" t="str">
        <f t="shared" si="5"/>
        <v/>
      </c>
      <c r="U39" s="23">
        <f t="shared" si="6"/>
        <v>0</v>
      </c>
      <c r="V39" s="14" t="str">
        <f t="shared" si="20"/>
        <v/>
      </c>
      <c r="W39" s="14" t="str">
        <f t="shared" si="20"/>
        <v/>
      </c>
      <c r="X39" s="14" t="str">
        <f t="shared" si="20"/>
        <v/>
      </c>
      <c r="Y39" s="9" t="str">
        <f t="shared" si="8"/>
        <v/>
      </c>
      <c r="Z39" s="23">
        <f t="shared" si="9"/>
        <v>0</v>
      </c>
      <c r="AA39" s="23" t="str">
        <f t="shared" si="10"/>
        <v/>
      </c>
      <c r="AB39" s="23">
        <f t="shared" si="11"/>
        <v>0</v>
      </c>
      <c r="AC39" s="132" t="str">
        <f t="shared" si="12"/>
        <v/>
      </c>
      <c r="AD39" s="15" t="str">
        <f t="shared" si="13"/>
        <v/>
      </c>
    </row>
    <row r="40" spans="1:30" x14ac:dyDescent="0.3">
      <c r="A40" s="71"/>
      <c r="B40" s="58"/>
      <c r="C40" s="58"/>
      <c r="D40" s="116"/>
      <c r="E40" s="107"/>
      <c r="F40" s="112" t="str">
        <f t="shared" si="18"/>
        <v/>
      </c>
      <c r="G40" s="115" t="str">
        <f t="shared" si="0"/>
        <v/>
      </c>
      <c r="H40" s="130" t="str">
        <f t="shared" si="21"/>
        <v/>
      </c>
      <c r="I40" s="130" t="str">
        <f t="shared" si="21"/>
        <v/>
      </c>
      <c r="J40" s="131" t="str">
        <f t="shared" si="21"/>
        <v/>
      </c>
      <c r="K40" s="130" t="str">
        <f t="shared" si="21"/>
        <v/>
      </c>
      <c r="L40" s="130" t="str">
        <f t="shared" si="21"/>
        <v/>
      </c>
      <c r="M40" s="131" t="str">
        <f t="shared" si="21"/>
        <v/>
      </c>
      <c r="N40" s="130" t="str">
        <f t="shared" si="21"/>
        <v/>
      </c>
      <c r="O40" s="130" t="str">
        <f t="shared" si="21"/>
        <v/>
      </c>
      <c r="P40" s="131" t="str">
        <f t="shared" si="21"/>
        <v/>
      </c>
      <c r="Q40" s="23" t="str">
        <f t="shared" si="2"/>
        <v/>
      </c>
      <c r="R40" s="23" t="str">
        <f t="shared" si="3"/>
        <v/>
      </c>
      <c r="S40" s="136" t="str">
        <f t="shared" si="4"/>
        <v/>
      </c>
      <c r="T40" s="24" t="str">
        <f t="shared" si="5"/>
        <v/>
      </c>
      <c r="U40" s="23">
        <f t="shared" si="6"/>
        <v>0</v>
      </c>
      <c r="V40" s="14" t="str">
        <f t="shared" si="20"/>
        <v/>
      </c>
      <c r="W40" s="14" t="str">
        <f t="shared" si="20"/>
        <v/>
      </c>
      <c r="X40" s="14" t="str">
        <f t="shared" si="20"/>
        <v/>
      </c>
      <c r="Y40" s="9" t="str">
        <f t="shared" si="8"/>
        <v/>
      </c>
      <c r="Z40" s="23">
        <f t="shared" si="9"/>
        <v>0</v>
      </c>
      <c r="AA40" s="23" t="str">
        <f t="shared" si="10"/>
        <v/>
      </c>
      <c r="AB40" s="23">
        <f t="shared" si="11"/>
        <v>0</v>
      </c>
      <c r="AC40" s="132" t="str">
        <f t="shared" si="12"/>
        <v/>
      </c>
      <c r="AD40" s="15" t="str">
        <f t="shared" si="13"/>
        <v/>
      </c>
    </row>
    <row r="41" spans="1:30" x14ac:dyDescent="0.3">
      <c r="A41" s="71"/>
      <c r="B41" s="105"/>
      <c r="C41" s="105"/>
      <c r="D41" s="116"/>
      <c r="E41" s="118"/>
      <c r="F41" s="112" t="str">
        <f t="shared" si="18"/>
        <v/>
      </c>
      <c r="G41" s="115" t="str">
        <f t="shared" si="0"/>
        <v/>
      </c>
      <c r="H41" s="130" t="str">
        <f t="shared" si="21"/>
        <v/>
      </c>
      <c r="I41" s="130" t="str">
        <f t="shared" si="21"/>
        <v/>
      </c>
      <c r="J41" s="131" t="str">
        <f t="shared" si="21"/>
        <v/>
      </c>
      <c r="K41" s="130" t="str">
        <f t="shared" si="21"/>
        <v/>
      </c>
      <c r="L41" s="130" t="str">
        <f t="shared" si="21"/>
        <v/>
      </c>
      <c r="M41" s="131" t="str">
        <f t="shared" si="21"/>
        <v/>
      </c>
      <c r="N41" s="130" t="str">
        <f t="shared" si="21"/>
        <v/>
      </c>
      <c r="O41" s="130" t="str">
        <f t="shared" si="21"/>
        <v/>
      </c>
      <c r="P41" s="131" t="str">
        <f t="shared" si="21"/>
        <v/>
      </c>
      <c r="Q41" s="23" t="str">
        <f t="shared" si="2"/>
        <v/>
      </c>
      <c r="R41" s="23" t="str">
        <f t="shared" si="3"/>
        <v/>
      </c>
      <c r="S41" s="136" t="str">
        <f t="shared" si="4"/>
        <v/>
      </c>
      <c r="T41" s="24" t="str">
        <f t="shared" si="5"/>
        <v/>
      </c>
      <c r="U41" s="23">
        <f t="shared" si="6"/>
        <v>0</v>
      </c>
      <c r="V41" s="14" t="str">
        <f t="shared" si="20"/>
        <v/>
      </c>
      <c r="W41" s="14" t="str">
        <f t="shared" si="20"/>
        <v/>
      </c>
      <c r="X41" s="14" t="str">
        <f t="shared" si="20"/>
        <v/>
      </c>
      <c r="Y41" s="9" t="str">
        <f t="shared" si="8"/>
        <v/>
      </c>
      <c r="Z41" s="23">
        <f t="shared" si="9"/>
        <v>0</v>
      </c>
      <c r="AA41" s="23" t="str">
        <f t="shared" si="10"/>
        <v/>
      </c>
      <c r="AB41" s="23">
        <f t="shared" si="11"/>
        <v>0</v>
      </c>
      <c r="AC41" s="132" t="str">
        <f t="shared" si="12"/>
        <v/>
      </c>
      <c r="AD41" s="15" t="str">
        <f t="shared" si="13"/>
        <v/>
      </c>
    </row>
    <row r="42" spans="1:30" x14ac:dyDescent="0.3">
      <c r="A42" s="71"/>
      <c r="B42" s="105"/>
      <c r="C42" s="105"/>
      <c r="D42" s="116"/>
      <c r="E42" s="118"/>
      <c r="F42" s="112" t="str">
        <f t="shared" si="18"/>
        <v/>
      </c>
      <c r="G42" s="115" t="str">
        <f t="shared" si="0"/>
        <v/>
      </c>
      <c r="H42" s="130" t="str">
        <f t="shared" si="21"/>
        <v/>
      </c>
      <c r="I42" s="130" t="str">
        <f t="shared" si="21"/>
        <v/>
      </c>
      <c r="J42" s="131" t="str">
        <f t="shared" si="21"/>
        <v/>
      </c>
      <c r="K42" s="130" t="str">
        <f t="shared" si="21"/>
        <v/>
      </c>
      <c r="L42" s="130" t="str">
        <f t="shared" si="21"/>
        <v/>
      </c>
      <c r="M42" s="131" t="str">
        <f t="shared" si="21"/>
        <v/>
      </c>
      <c r="N42" s="130" t="str">
        <f t="shared" si="21"/>
        <v/>
      </c>
      <c r="O42" s="130" t="str">
        <f t="shared" si="21"/>
        <v/>
      </c>
      <c r="P42" s="131" t="str">
        <f t="shared" si="21"/>
        <v/>
      </c>
      <c r="Q42" s="23" t="str">
        <f t="shared" si="2"/>
        <v/>
      </c>
      <c r="R42" s="23" t="str">
        <f t="shared" si="3"/>
        <v/>
      </c>
      <c r="S42" s="136" t="str">
        <f t="shared" si="4"/>
        <v/>
      </c>
      <c r="T42" s="24" t="str">
        <f t="shared" si="5"/>
        <v/>
      </c>
      <c r="U42" s="23">
        <f t="shared" si="6"/>
        <v>0</v>
      </c>
      <c r="V42" s="14" t="str">
        <f t="shared" si="20"/>
        <v/>
      </c>
      <c r="W42" s="14" t="str">
        <f t="shared" si="20"/>
        <v/>
      </c>
      <c r="X42" s="14" t="str">
        <f t="shared" si="20"/>
        <v/>
      </c>
      <c r="Y42" s="9" t="str">
        <f t="shared" si="8"/>
        <v/>
      </c>
      <c r="Z42" s="23">
        <f t="shared" si="9"/>
        <v>0</v>
      </c>
      <c r="AA42" s="23" t="str">
        <f t="shared" si="10"/>
        <v/>
      </c>
      <c r="AB42" s="23">
        <f t="shared" si="11"/>
        <v>0</v>
      </c>
      <c r="AC42" s="132" t="str">
        <f t="shared" si="12"/>
        <v/>
      </c>
      <c r="AD42" s="15" t="str">
        <f t="shared" si="13"/>
        <v/>
      </c>
    </row>
    <row r="43" spans="1:30" x14ac:dyDescent="0.3">
      <c r="A43" s="71"/>
      <c r="B43" s="105"/>
      <c r="C43" s="105"/>
      <c r="D43" s="116"/>
      <c r="E43" s="118"/>
      <c r="F43" s="112" t="str">
        <f t="shared" si="18"/>
        <v/>
      </c>
      <c r="G43" s="115" t="str">
        <f t="shared" si="0"/>
        <v/>
      </c>
      <c r="H43" s="130" t="str">
        <f t="shared" si="21"/>
        <v/>
      </c>
      <c r="I43" s="130" t="str">
        <f t="shared" si="21"/>
        <v/>
      </c>
      <c r="J43" s="131" t="str">
        <f t="shared" si="21"/>
        <v/>
      </c>
      <c r="K43" s="130" t="str">
        <f t="shared" si="21"/>
        <v/>
      </c>
      <c r="L43" s="130" t="str">
        <f t="shared" si="21"/>
        <v/>
      </c>
      <c r="M43" s="131" t="str">
        <f t="shared" si="21"/>
        <v/>
      </c>
      <c r="N43" s="130" t="str">
        <f t="shared" si="21"/>
        <v/>
      </c>
      <c r="O43" s="130" t="str">
        <f t="shared" si="21"/>
        <v/>
      </c>
      <c r="P43" s="131" t="str">
        <f t="shared" si="21"/>
        <v/>
      </c>
      <c r="Q43" s="23" t="str">
        <f t="shared" si="2"/>
        <v/>
      </c>
      <c r="R43" s="23" t="str">
        <f t="shared" si="3"/>
        <v/>
      </c>
      <c r="S43" s="136" t="str">
        <f t="shared" si="4"/>
        <v/>
      </c>
      <c r="T43" s="24" t="str">
        <f t="shared" si="5"/>
        <v/>
      </c>
      <c r="U43" s="23">
        <f t="shared" si="6"/>
        <v>0</v>
      </c>
      <c r="V43" s="14" t="str">
        <f t="shared" si="20"/>
        <v/>
      </c>
      <c r="W43" s="14" t="str">
        <f t="shared" si="20"/>
        <v/>
      </c>
      <c r="X43" s="14" t="str">
        <f t="shared" si="20"/>
        <v/>
      </c>
      <c r="Y43" s="9" t="str">
        <f t="shared" si="8"/>
        <v/>
      </c>
      <c r="Z43" s="23">
        <f t="shared" si="9"/>
        <v>0</v>
      </c>
      <c r="AA43" s="23" t="str">
        <f t="shared" si="10"/>
        <v/>
      </c>
      <c r="AB43" s="23">
        <f t="shared" si="11"/>
        <v>0</v>
      </c>
      <c r="AC43" s="132" t="str">
        <f t="shared" si="12"/>
        <v/>
      </c>
      <c r="AD43" s="15" t="str">
        <f t="shared" si="13"/>
        <v/>
      </c>
    </row>
    <row r="44" spans="1:30" x14ac:dyDescent="0.3">
      <c r="A44" s="71"/>
      <c r="B44" s="105"/>
      <c r="C44" s="105"/>
      <c r="D44" s="116"/>
      <c r="E44" s="118"/>
      <c r="F44" s="112" t="str">
        <f t="shared" si="18"/>
        <v/>
      </c>
      <c r="G44" s="115" t="str">
        <f t="shared" si="0"/>
        <v/>
      </c>
      <c r="H44" s="130" t="str">
        <f t="shared" si="21"/>
        <v/>
      </c>
      <c r="I44" s="130" t="str">
        <f t="shared" si="21"/>
        <v/>
      </c>
      <c r="J44" s="131" t="str">
        <f t="shared" si="21"/>
        <v/>
      </c>
      <c r="K44" s="130" t="str">
        <f t="shared" si="21"/>
        <v/>
      </c>
      <c r="L44" s="130" t="str">
        <f t="shared" si="21"/>
        <v/>
      </c>
      <c r="M44" s="131" t="str">
        <f t="shared" si="21"/>
        <v/>
      </c>
      <c r="N44" s="130" t="str">
        <f t="shared" si="21"/>
        <v/>
      </c>
      <c r="O44" s="130" t="str">
        <f t="shared" si="21"/>
        <v/>
      </c>
      <c r="P44" s="131" t="str">
        <f t="shared" si="21"/>
        <v/>
      </c>
      <c r="Q44" s="23" t="str">
        <f t="shared" si="2"/>
        <v/>
      </c>
      <c r="R44" s="23" t="str">
        <f t="shared" si="3"/>
        <v/>
      </c>
      <c r="S44" s="136" t="str">
        <f t="shared" si="4"/>
        <v/>
      </c>
      <c r="T44" s="24" t="str">
        <f t="shared" si="5"/>
        <v/>
      </c>
      <c r="U44" s="23">
        <f t="shared" si="6"/>
        <v>0</v>
      </c>
      <c r="V44" s="14" t="str">
        <f t="shared" si="20"/>
        <v/>
      </c>
      <c r="W44" s="14" t="str">
        <f t="shared" si="20"/>
        <v/>
      </c>
      <c r="X44" s="14" t="str">
        <f t="shared" si="20"/>
        <v/>
      </c>
      <c r="Y44" s="9" t="str">
        <f t="shared" si="8"/>
        <v/>
      </c>
      <c r="Z44" s="23">
        <f t="shared" si="9"/>
        <v>0</v>
      </c>
      <c r="AA44" s="23" t="str">
        <f t="shared" si="10"/>
        <v/>
      </c>
      <c r="AB44" s="23">
        <f t="shared" si="11"/>
        <v>0</v>
      </c>
      <c r="AC44" s="132" t="str">
        <f t="shared" si="12"/>
        <v/>
      </c>
      <c r="AD44" s="15" t="str">
        <f t="shared" si="13"/>
        <v/>
      </c>
    </row>
    <row r="45" spans="1:30" x14ac:dyDescent="0.3">
      <c r="A45" s="71"/>
      <c r="B45" s="105"/>
      <c r="C45" s="105"/>
      <c r="D45" s="116"/>
      <c r="E45" s="118"/>
      <c r="F45" s="112" t="str">
        <f t="shared" si="18"/>
        <v/>
      </c>
      <c r="G45" s="115" t="str">
        <f t="shared" si="0"/>
        <v/>
      </c>
      <c r="H45" s="130" t="str">
        <f t="shared" si="21"/>
        <v/>
      </c>
      <c r="I45" s="130" t="str">
        <f t="shared" si="21"/>
        <v/>
      </c>
      <c r="J45" s="131" t="str">
        <f t="shared" si="21"/>
        <v/>
      </c>
      <c r="K45" s="130" t="str">
        <f t="shared" si="21"/>
        <v/>
      </c>
      <c r="L45" s="130" t="str">
        <f t="shared" si="21"/>
        <v/>
      </c>
      <c r="M45" s="131" t="str">
        <f t="shared" si="21"/>
        <v/>
      </c>
      <c r="N45" s="130" t="str">
        <f t="shared" si="21"/>
        <v/>
      </c>
      <c r="O45" s="130" t="str">
        <f t="shared" si="21"/>
        <v/>
      </c>
      <c r="P45" s="131" t="str">
        <f t="shared" si="21"/>
        <v/>
      </c>
      <c r="Q45" s="23" t="str">
        <f t="shared" si="2"/>
        <v/>
      </c>
      <c r="R45" s="23" t="str">
        <f t="shared" si="3"/>
        <v/>
      </c>
      <c r="S45" s="136" t="str">
        <f t="shared" si="4"/>
        <v/>
      </c>
      <c r="T45" s="24" t="str">
        <f t="shared" si="5"/>
        <v/>
      </c>
      <c r="U45" s="23">
        <f t="shared" si="6"/>
        <v>0</v>
      </c>
      <c r="V45" s="14" t="str">
        <f t="shared" si="20"/>
        <v/>
      </c>
      <c r="W45" s="14" t="str">
        <f t="shared" si="20"/>
        <v/>
      </c>
      <c r="X45" s="14" t="str">
        <f t="shared" si="20"/>
        <v/>
      </c>
      <c r="Y45" s="9" t="str">
        <f t="shared" si="8"/>
        <v/>
      </c>
      <c r="Z45" s="23">
        <f t="shared" si="9"/>
        <v>0</v>
      </c>
      <c r="AA45" s="23" t="str">
        <f t="shared" si="10"/>
        <v/>
      </c>
      <c r="AB45" s="23">
        <f t="shared" si="11"/>
        <v>0</v>
      </c>
      <c r="AC45" s="132" t="str">
        <f t="shared" si="12"/>
        <v/>
      </c>
      <c r="AD45" s="15" t="str">
        <f t="shared" si="13"/>
        <v/>
      </c>
    </row>
    <row r="46" spans="1:30" x14ac:dyDescent="0.3">
      <c r="A46" s="71"/>
      <c r="B46" s="105"/>
      <c r="C46" s="105"/>
      <c r="D46" s="116"/>
      <c r="E46" s="118"/>
      <c r="F46" s="112" t="str">
        <f t="shared" si="18"/>
        <v/>
      </c>
      <c r="G46" s="115" t="str">
        <f t="shared" si="0"/>
        <v/>
      </c>
      <c r="H46" s="130" t="str">
        <f t="shared" si="21"/>
        <v/>
      </c>
      <c r="I46" s="130" t="str">
        <f t="shared" si="21"/>
        <v/>
      </c>
      <c r="J46" s="131" t="str">
        <f t="shared" si="21"/>
        <v/>
      </c>
      <c r="K46" s="130" t="str">
        <f t="shared" si="21"/>
        <v/>
      </c>
      <c r="L46" s="130" t="str">
        <f t="shared" si="21"/>
        <v/>
      </c>
      <c r="M46" s="131" t="str">
        <f t="shared" si="21"/>
        <v/>
      </c>
      <c r="N46" s="130" t="str">
        <f t="shared" si="21"/>
        <v/>
      </c>
      <c r="O46" s="130" t="str">
        <f t="shared" si="21"/>
        <v/>
      </c>
      <c r="P46" s="131" t="str">
        <f t="shared" si="21"/>
        <v/>
      </c>
      <c r="Q46" s="23" t="str">
        <f t="shared" si="2"/>
        <v/>
      </c>
      <c r="R46" s="23" t="str">
        <f t="shared" si="3"/>
        <v/>
      </c>
      <c r="S46" s="136" t="str">
        <f t="shared" si="4"/>
        <v/>
      </c>
      <c r="T46" s="24" t="str">
        <f t="shared" si="5"/>
        <v/>
      </c>
      <c r="U46" s="23">
        <f t="shared" si="6"/>
        <v>0</v>
      </c>
      <c r="V46" s="14" t="str">
        <f t="shared" si="20"/>
        <v/>
      </c>
      <c r="W46" s="14" t="str">
        <f t="shared" si="20"/>
        <v/>
      </c>
      <c r="X46" s="14" t="str">
        <f t="shared" si="20"/>
        <v/>
      </c>
      <c r="Y46" s="9" t="str">
        <f t="shared" si="8"/>
        <v/>
      </c>
      <c r="Z46" s="23">
        <f t="shared" si="9"/>
        <v>0</v>
      </c>
      <c r="AA46" s="23" t="str">
        <f t="shared" si="10"/>
        <v/>
      </c>
      <c r="AB46" s="23">
        <f t="shared" si="11"/>
        <v>0</v>
      </c>
      <c r="AC46" s="132" t="str">
        <f t="shared" si="12"/>
        <v/>
      </c>
      <c r="AD46" s="15" t="str">
        <f t="shared" si="13"/>
        <v/>
      </c>
    </row>
  </sheetData>
  <sheetProtection algorithmName="SHA-512" hashValue="ftBeFosFh7pcJLYMtVcSIosiMI7GZwbkzS59XMXwCaYXU4s2jwj78Fbj456HvJ3o40H2wQEW4A3fSIgGEt5a9Q==" saltValue="Jr6TTJgaz6XwxN0i2j3dKw==" spinCount="100000" sheet="1" objects="1" scenarios="1" selectLockedCells="1" selectUnlockedCells="1"/>
  <autoFilter ref="A6:AD6">
    <sortState ref="A7:AG46">
      <sortCondition ref="F6"/>
    </sortState>
  </autoFilter>
  <mergeCells count="3">
    <mergeCell ref="H5:U5"/>
    <mergeCell ref="V5:Z5"/>
    <mergeCell ref="AA5:AB5"/>
  </mergeCells>
  <conditionalFormatting sqref="D3 A7:AD46">
    <cfRule type="expression" dxfId="27" priority="1">
      <formula>OR($F3=4,$F3=5)</formula>
    </cfRule>
    <cfRule type="expression" dxfId="26" priority="2">
      <formula>$F3=3</formula>
    </cfRule>
    <cfRule type="expression" dxfId="25" priority="3">
      <formula>$F3=2</formula>
    </cfRule>
    <cfRule type="expression" dxfId="24" priority="4">
      <formula>$F3=1</formula>
    </cfRule>
  </conditionalFormatting>
  <dataValidations count="1">
    <dataValidation type="list" allowBlank="1" showInputMessage="1" showErrorMessage="1" sqref="D3">
      <formula1>Catégories</formula1>
    </dataValidation>
  </dataValidations>
  <pageMargins left="0.23622047244094491" right="0.23622047244094491" top="0.74803149606299213" bottom="0.74803149606299213" header="0.31496062992125984" footer="0.31496062992125984"/>
  <pageSetup paperSize="9" scale="79" orientation="landscape" copies="2" r:id="rId1"/>
  <headerFooter>
    <oddFooter>&amp;C&amp;1#&amp;"Arial"&amp;6&amp;K626469Internal</oddFooter>
  </headerFooter>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7">
    <tabColor theme="3" tint="-0.249977111117893"/>
    <pageSetUpPr fitToPage="1"/>
  </sheetPr>
  <dimension ref="A1:AD46"/>
  <sheetViews>
    <sheetView zoomScale="85" zoomScaleNormal="85" workbookViewId="0">
      <selection activeCell="J72" sqref="J72"/>
    </sheetView>
  </sheetViews>
  <sheetFormatPr baseColWidth="10" defaultColWidth="11.42578125" defaultRowHeight="18.75" x14ac:dyDescent="0.3"/>
  <cols>
    <col min="1" max="1" width="12.28515625" bestFit="1" customWidth="1"/>
    <col min="2" max="2" width="15.42578125" style="70" bestFit="1" customWidth="1"/>
    <col min="3" max="3" width="12.7109375" style="70" bestFit="1" customWidth="1"/>
    <col min="4" max="4" width="12.42578125" customWidth="1"/>
    <col min="5" max="5" width="16.140625" style="70" customWidth="1"/>
    <col min="6" max="6" width="11.7109375" style="64" customWidth="1"/>
    <col min="7" max="7" width="11.42578125" style="113"/>
    <col min="8" max="9" width="7" style="8" customWidth="1"/>
    <col min="10" max="10" width="15.7109375" style="8" bestFit="1" customWidth="1"/>
    <col min="11" max="12" width="7" style="8" customWidth="1"/>
    <col min="13" max="13" width="16" style="8" bestFit="1" customWidth="1"/>
    <col min="14" max="15" width="8.42578125" style="8" customWidth="1"/>
    <col min="16" max="16" width="16" style="8" bestFit="1" customWidth="1"/>
    <col min="17" max="18" width="7.42578125" style="19" customWidth="1"/>
    <col min="19" max="19" width="11.42578125" customWidth="1"/>
    <col min="20" max="20" width="10.42578125" style="18" bestFit="1" customWidth="1"/>
    <col min="21" max="21" width="11.42578125" style="19"/>
    <col min="22" max="24" width="11.42578125" hidden="1" customWidth="1"/>
    <col min="25" max="25" width="8.28515625" hidden="1" customWidth="1"/>
    <col min="26" max="26" width="11.28515625" style="21" hidden="1" customWidth="1"/>
    <col min="27" max="27" width="11.28515625" style="21" customWidth="1"/>
    <col min="28" max="28" width="11" style="21" bestFit="1" customWidth="1"/>
    <col min="29" max="29" width="12.85546875" style="8" hidden="1" customWidth="1"/>
    <col min="30" max="30" width="14.28515625" hidden="1" customWidth="1"/>
    <col min="31" max="32" width="0" hidden="1" customWidth="1"/>
  </cols>
  <sheetData>
    <row r="1" spans="1:30" ht="27" x14ac:dyDescent="0.5">
      <c r="A1" s="104" t="s">
        <v>301</v>
      </c>
    </row>
    <row r="2" spans="1:30" ht="15" customHeight="1" x14ac:dyDescent="0.5">
      <c r="A2" s="104"/>
      <c r="D2" s="110" t="s">
        <v>7</v>
      </c>
    </row>
    <row r="3" spans="1:30" ht="15" customHeight="1" x14ac:dyDescent="0.5">
      <c r="A3" s="104"/>
      <c r="D3" s="67" t="s">
        <v>38</v>
      </c>
    </row>
    <row r="4" spans="1:30" s="234" customFormat="1" x14ac:dyDescent="0.3">
      <c r="F4" s="235"/>
      <c r="G4" s="236"/>
      <c r="H4" s="234">
        <v>8</v>
      </c>
      <c r="I4" s="234">
        <v>9</v>
      </c>
      <c r="J4" s="234">
        <v>10</v>
      </c>
      <c r="K4" s="234">
        <v>11</v>
      </c>
      <c r="L4" s="234">
        <v>12</v>
      </c>
      <c r="M4" s="234">
        <v>13</v>
      </c>
      <c r="N4" s="234">
        <v>14</v>
      </c>
      <c r="O4" s="234">
        <v>15</v>
      </c>
      <c r="P4" s="234">
        <v>16</v>
      </c>
      <c r="Q4" s="237"/>
      <c r="R4" s="237"/>
      <c r="T4" s="238"/>
      <c r="U4" s="237"/>
      <c r="V4" s="234">
        <v>8</v>
      </c>
      <c r="W4" s="234">
        <v>9</v>
      </c>
      <c r="X4" s="234">
        <v>10</v>
      </c>
      <c r="Z4" s="237"/>
      <c r="AA4" s="237">
        <v>9</v>
      </c>
      <c r="AB4" s="237"/>
      <c r="AC4" s="239"/>
    </row>
    <row r="5" spans="1:30" ht="15" x14ac:dyDescent="0.25">
      <c r="B5" s="8"/>
      <c r="C5" s="8"/>
      <c r="E5" s="8"/>
      <c r="F5" s="108" t="s">
        <v>24</v>
      </c>
      <c r="G5" s="108"/>
      <c r="H5" s="259" t="s">
        <v>21</v>
      </c>
      <c r="I5" s="260"/>
      <c r="J5" s="260"/>
      <c r="K5" s="260"/>
      <c r="L5" s="260"/>
      <c r="M5" s="260"/>
      <c r="N5" s="260"/>
      <c r="O5" s="260"/>
      <c r="P5" s="260"/>
      <c r="Q5" s="260"/>
      <c r="R5" s="260"/>
      <c r="S5" s="260"/>
      <c r="T5" s="260"/>
      <c r="U5" s="261"/>
      <c r="V5" s="259" t="s">
        <v>15</v>
      </c>
      <c r="W5" s="260"/>
      <c r="X5" s="260"/>
      <c r="Y5" s="260"/>
      <c r="Z5" s="261"/>
      <c r="AA5" s="262" t="s">
        <v>48</v>
      </c>
      <c r="AB5" s="262"/>
      <c r="AC5" s="126" t="s">
        <v>40</v>
      </c>
      <c r="AD5" s="29" t="s">
        <v>41</v>
      </c>
    </row>
    <row r="6" spans="1:30" s="10" customFormat="1" ht="30" x14ac:dyDescent="0.25">
      <c r="A6" s="109" t="s">
        <v>57</v>
      </c>
      <c r="B6" s="110" t="s">
        <v>0</v>
      </c>
      <c r="C6" s="110" t="s">
        <v>5</v>
      </c>
      <c r="D6" s="110" t="s">
        <v>7</v>
      </c>
      <c r="E6" s="110" t="s">
        <v>1</v>
      </c>
      <c r="F6" s="17" t="s">
        <v>24</v>
      </c>
      <c r="G6" s="20" t="s">
        <v>23</v>
      </c>
      <c r="H6" s="17" t="s">
        <v>80</v>
      </c>
      <c r="I6" s="17" t="s">
        <v>79</v>
      </c>
      <c r="J6" s="17" t="s">
        <v>81</v>
      </c>
      <c r="K6" s="17" t="s">
        <v>82</v>
      </c>
      <c r="L6" s="17" t="s">
        <v>83</v>
      </c>
      <c r="M6" s="17" t="s">
        <v>84</v>
      </c>
      <c r="N6" s="17" t="s">
        <v>85</v>
      </c>
      <c r="O6" s="17" t="s">
        <v>86</v>
      </c>
      <c r="P6" s="17" t="s">
        <v>87</v>
      </c>
      <c r="Q6" s="22" t="s">
        <v>77</v>
      </c>
      <c r="R6" s="22" t="s">
        <v>78</v>
      </c>
      <c r="S6" s="17" t="s">
        <v>88</v>
      </c>
      <c r="T6" s="17" t="s">
        <v>16</v>
      </c>
      <c r="U6" s="20" t="s">
        <v>17</v>
      </c>
      <c r="V6" s="17" t="s">
        <v>12</v>
      </c>
      <c r="W6" s="17" t="s">
        <v>13</v>
      </c>
      <c r="X6" s="17" t="s">
        <v>33</v>
      </c>
      <c r="Y6" s="17" t="s">
        <v>22</v>
      </c>
      <c r="Z6" s="20" t="s">
        <v>20</v>
      </c>
      <c r="AA6" s="20" t="s">
        <v>49</v>
      </c>
      <c r="AB6" s="20" t="s">
        <v>50</v>
      </c>
      <c r="AC6" s="30" t="s">
        <v>89</v>
      </c>
      <c r="AD6" s="30" t="s">
        <v>51</v>
      </c>
    </row>
    <row r="7" spans="1:30" s="226" customFormat="1" x14ac:dyDescent="0.25">
      <c r="A7" s="117">
        <v>151</v>
      </c>
      <c r="B7" s="241" t="s">
        <v>134</v>
      </c>
      <c r="C7" s="241" t="s">
        <v>191</v>
      </c>
      <c r="D7" s="16" t="s">
        <v>306</v>
      </c>
      <c r="E7" s="241" t="s">
        <v>284</v>
      </c>
      <c r="F7" s="242">
        <f t="shared" ref="F7:F46" si="0">IF(AND(A7&lt;&gt;"",G7&gt;0),RANK(AD7,AD$7:AD$46,0),"")</f>
        <v>1</v>
      </c>
      <c r="G7" s="243">
        <f t="shared" ref="G7:G46" si="1">IF(A7&lt;&gt;"",U7+Z7+AB7,"")</f>
        <v>300</v>
      </c>
      <c r="H7" s="244">
        <f t="shared" ref="H7:P16" si="2">IFERROR(VLOOKUP($A7,Resultats_Trial,H$4,FALSE),"")</f>
        <v>18</v>
      </c>
      <c r="I7" s="244">
        <f t="shared" si="2"/>
        <v>2</v>
      </c>
      <c r="J7" s="245">
        <f t="shared" si="2"/>
        <v>1.2152777777777778E-3</v>
      </c>
      <c r="K7" s="244">
        <f t="shared" si="2"/>
        <v>31</v>
      </c>
      <c r="L7" s="244">
        <f t="shared" si="2"/>
        <v>3</v>
      </c>
      <c r="M7" s="245">
        <f t="shared" si="2"/>
        <v>1.1805555555555556E-3</v>
      </c>
      <c r="N7" s="244">
        <f t="shared" si="2"/>
        <v>11</v>
      </c>
      <c r="O7" s="244">
        <f t="shared" si="2"/>
        <v>1</v>
      </c>
      <c r="P7" s="245">
        <f t="shared" si="2"/>
        <v>1.1342592592592593E-3</v>
      </c>
      <c r="Q7" s="246">
        <f t="shared" ref="Q7:Q46" si="3">IF($A7&lt;&gt;"",SUM(H7,K7,N7),"")</f>
        <v>60</v>
      </c>
      <c r="R7" s="246">
        <f t="shared" ref="R7:R46" si="4">IF($A7&lt;&gt;"",SUM(I7,L7,O7),"")</f>
        <v>6</v>
      </c>
      <c r="S7" s="232">
        <f t="shared" ref="S7:S46" si="5">IF($A7&lt;&gt;"",SUM(J7,M7,P7),"")</f>
        <v>3.5300925925925925E-3</v>
      </c>
      <c r="T7" s="247">
        <f t="shared" ref="T7:T46" si="6">IF($A7&lt;&gt;"",RANK(AC7,AC$7:AC$46,0),"")</f>
        <v>1</v>
      </c>
      <c r="U7" s="246">
        <f t="shared" ref="U7:U46" si="7">IF(AND($B7&lt;&gt;"",T7&lt;&gt;""),VLOOKUP(T7,Points_Classement,2,FALSE),0)</f>
        <v>150</v>
      </c>
      <c r="V7" s="222" t="str">
        <f t="shared" ref="V7:X26" si="8">IF($A7&lt;&gt;"",IFERROR(VLOOKUP($A7,Resultats_DH,V$4,FALSE),"-"),"")</f>
        <v>-</v>
      </c>
      <c r="W7" s="222" t="str">
        <f t="shared" si="8"/>
        <v>-</v>
      </c>
      <c r="X7" s="222" t="str">
        <f t="shared" si="8"/>
        <v>-</v>
      </c>
      <c r="Y7" s="223" t="str">
        <f t="shared" ref="Y7:Y46" si="9">IF(AND($A7&lt;&gt;"",X7&lt;&gt;"-"),RANK(X7,X$7:X$46,1),"")</f>
        <v/>
      </c>
      <c r="Z7" s="246">
        <f t="shared" ref="Z7:Z46" si="10">IF(AND($A7&lt;&gt;"",Y7&lt;&gt;""),VLOOKUP(Y7,Points_Classement,2,FALSE),0)</f>
        <v>0</v>
      </c>
      <c r="AA7" s="246">
        <f t="shared" ref="AA7:AA46" si="11">IF($A7&lt;&gt;"",IFERROR(VLOOKUP($A7,Resultats_XC,V$4,FALSE),"-"),"")</f>
        <v>1</v>
      </c>
      <c r="AB7" s="246">
        <f t="shared" ref="AB7:AB46" si="12">IF(AND($A7&lt;&gt;"",AA7&lt;&gt;""),IFERROR(VLOOKUP(AA7,Points_Classement,2,FALSE),0),0)</f>
        <v>150</v>
      </c>
      <c r="AC7" s="224">
        <f t="shared" ref="AC7:AC46" si="13">IF(A7&lt;&gt;"",+Q7*1000000- R7*1000-(HOUR(S7)*3600+MINUTE(S7)*60+SECOND(S7)),"")</f>
        <v>59993695</v>
      </c>
      <c r="AD7" s="225">
        <f t="shared" ref="AD7:AD46" si="14">IF($A7&lt;&gt;"",U7+Z7+AB7+(1-IF(Epreuve_prépondérante="DH",IFERROR(Y7/100,1),IF(Epreuve_prépondérante="Trial",IFERROR(T7/100,1),IFERROR(AA7/100,1)))),"")</f>
        <v>300</v>
      </c>
    </row>
    <row r="8" spans="1:30" s="226" customFormat="1" x14ac:dyDescent="0.25">
      <c r="A8" s="117">
        <v>150</v>
      </c>
      <c r="B8" s="241" t="s">
        <v>173</v>
      </c>
      <c r="C8" s="241" t="s">
        <v>174</v>
      </c>
      <c r="D8" s="16" t="s">
        <v>306</v>
      </c>
      <c r="E8" s="241" t="s">
        <v>289</v>
      </c>
      <c r="F8" s="242">
        <f t="shared" si="0"/>
        <v>2</v>
      </c>
      <c r="G8" s="243">
        <f t="shared" si="1"/>
        <v>294</v>
      </c>
      <c r="H8" s="244">
        <f t="shared" si="2"/>
        <v>3</v>
      </c>
      <c r="I8" s="244">
        <f t="shared" si="2"/>
        <v>5</v>
      </c>
      <c r="J8" s="245">
        <f t="shared" si="2"/>
        <v>1.0763888888888889E-3</v>
      </c>
      <c r="K8" s="244">
        <f t="shared" si="2"/>
        <v>6</v>
      </c>
      <c r="L8" s="244">
        <f t="shared" si="2"/>
        <v>0</v>
      </c>
      <c r="M8" s="245">
        <f t="shared" si="2"/>
        <v>9.9537037037037042E-4</v>
      </c>
      <c r="N8" s="244">
        <f t="shared" si="2"/>
        <v>16</v>
      </c>
      <c r="O8" s="244">
        <f t="shared" si="2"/>
        <v>4</v>
      </c>
      <c r="P8" s="245">
        <f t="shared" si="2"/>
        <v>1.0995370370370371E-3</v>
      </c>
      <c r="Q8" s="246">
        <f t="shared" si="3"/>
        <v>25</v>
      </c>
      <c r="R8" s="246">
        <f t="shared" si="4"/>
        <v>9</v>
      </c>
      <c r="S8" s="232">
        <f t="shared" si="5"/>
        <v>3.1712962962962962E-3</v>
      </c>
      <c r="T8" s="247">
        <f t="shared" si="6"/>
        <v>2</v>
      </c>
      <c r="U8" s="246">
        <f t="shared" si="7"/>
        <v>147</v>
      </c>
      <c r="V8" s="222" t="str">
        <f t="shared" si="8"/>
        <v>-</v>
      </c>
      <c r="W8" s="222" t="str">
        <f t="shared" si="8"/>
        <v>-</v>
      </c>
      <c r="X8" s="222" t="str">
        <f t="shared" si="8"/>
        <v>-</v>
      </c>
      <c r="Y8" s="223" t="str">
        <f t="shared" si="9"/>
        <v/>
      </c>
      <c r="Z8" s="246">
        <f t="shared" si="10"/>
        <v>0</v>
      </c>
      <c r="AA8" s="246">
        <f t="shared" si="11"/>
        <v>2</v>
      </c>
      <c r="AB8" s="246">
        <f t="shared" si="12"/>
        <v>147</v>
      </c>
      <c r="AC8" s="224">
        <f t="shared" si="13"/>
        <v>24990726</v>
      </c>
      <c r="AD8" s="225">
        <f t="shared" si="14"/>
        <v>294</v>
      </c>
    </row>
    <row r="9" spans="1:30" x14ac:dyDescent="0.3">
      <c r="A9" s="146"/>
      <c r="B9" s="58"/>
      <c r="C9" s="58"/>
      <c r="D9" s="16"/>
      <c r="E9" s="118"/>
      <c r="F9" s="227" t="str">
        <f t="shared" si="0"/>
        <v/>
      </c>
      <c r="G9" s="228" t="str">
        <f t="shared" si="1"/>
        <v/>
      </c>
      <c r="H9" s="229" t="str">
        <f t="shared" si="2"/>
        <v/>
      </c>
      <c r="I9" s="229" t="str">
        <f t="shared" si="2"/>
        <v/>
      </c>
      <c r="J9" s="230" t="str">
        <f t="shared" si="2"/>
        <v/>
      </c>
      <c r="K9" s="229" t="str">
        <f t="shared" si="2"/>
        <v/>
      </c>
      <c r="L9" s="229" t="str">
        <f t="shared" si="2"/>
        <v/>
      </c>
      <c r="M9" s="230" t="str">
        <f t="shared" si="2"/>
        <v/>
      </c>
      <c r="N9" s="229" t="str">
        <f t="shared" si="2"/>
        <v/>
      </c>
      <c r="O9" s="229" t="str">
        <f t="shared" si="2"/>
        <v/>
      </c>
      <c r="P9" s="230" t="str">
        <f t="shared" si="2"/>
        <v/>
      </c>
      <c r="Q9" s="231" t="str">
        <f t="shared" si="3"/>
        <v/>
      </c>
      <c r="R9" s="231" t="str">
        <f t="shared" si="4"/>
        <v/>
      </c>
      <c r="S9" s="232" t="str">
        <f t="shared" si="5"/>
        <v/>
      </c>
      <c r="T9" s="233" t="str">
        <f t="shared" si="6"/>
        <v/>
      </c>
      <c r="U9" s="231">
        <f t="shared" si="7"/>
        <v>0</v>
      </c>
      <c r="V9" s="14" t="str">
        <f t="shared" si="8"/>
        <v/>
      </c>
      <c r="W9" s="14" t="str">
        <f t="shared" si="8"/>
        <v/>
      </c>
      <c r="X9" s="14" t="str">
        <f t="shared" si="8"/>
        <v/>
      </c>
      <c r="Y9" s="9" t="str">
        <f t="shared" si="9"/>
        <v/>
      </c>
      <c r="Z9" s="231">
        <f t="shared" si="10"/>
        <v>0</v>
      </c>
      <c r="AA9" s="231" t="str">
        <f t="shared" si="11"/>
        <v/>
      </c>
      <c r="AB9" s="231">
        <f t="shared" si="12"/>
        <v>0</v>
      </c>
      <c r="AC9" s="132" t="str">
        <f t="shared" si="13"/>
        <v/>
      </c>
      <c r="AD9" s="15" t="str">
        <f t="shared" si="14"/>
        <v/>
      </c>
    </row>
    <row r="10" spans="1:30" x14ac:dyDescent="0.3">
      <c r="A10" s="146"/>
      <c r="B10" s="105"/>
      <c r="C10" s="105"/>
      <c r="D10" s="16"/>
      <c r="E10" s="107"/>
      <c r="F10" s="227" t="str">
        <f t="shared" si="0"/>
        <v/>
      </c>
      <c r="G10" s="228" t="str">
        <f t="shared" si="1"/>
        <v/>
      </c>
      <c r="H10" s="229" t="str">
        <f t="shared" si="2"/>
        <v/>
      </c>
      <c r="I10" s="229" t="str">
        <f t="shared" si="2"/>
        <v/>
      </c>
      <c r="J10" s="230" t="str">
        <f t="shared" si="2"/>
        <v/>
      </c>
      <c r="K10" s="229" t="str">
        <f t="shared" si="2"/>
        <v/>
      </c>
      <c r="L10" s="229" t="str">
        <f t="shared" si="2"/>
        <v/>
      </c>
      <c r="M10" s="230" t="str">
        <f t="shared" si="2"/>
        <v/>
      </c>
      <c r="N10" s="229" t="str">
        <f t="shared" si="2"/>
        <v/>
      </c>
      <c r="O10" s="229" t="str">
        <f t="shared" si="2"/>
        <v/>
      </c>
      <c r="P10" s="230" t="str">
        <f t="shared" si="2"/>
        <v/>
      </c>
      <c r="Q10" s="231" t="str">
        <f t="shared" si="3"/>
        <v/>
      </c>
      <c r="R10" s="231" t="str">
        <f t="shared" si="4"/>
        <v/>
      </c>
      <c r="S10" s="232" t="str">
        <f t="shared" si="5"/>
        <v/>
      </c>
      <c r="T10" s="233" t="str">
        <f t="shared" si="6"/>
        <v/>
      </c>
      <c r="U10" s="231">
        <f t="shared" si="7"/>
        <v>0</v>
      </c>
      <c r="V10" s="14" t="str">
        <f t="shared" si="8"/>
        <v/>
      </c>
      <c r="W10" s="14" t="str">
        <f t="shared" si="8"/>
        <v/>
      </c>
      <c r="X10" s="14" t="str">
        <f t="shared" si="8"/>
        <v/>
      </c>
      <c r="Y10" s="9" t="str">
        <f t="shared" si="9"/>
        <v/>
      </c>
      <c r="Z10" s="231">
        <f t="shared" si="10"/>
        <v>0</v>
      </c>
      <c r="AA10" s="231" t="str">
        <f t="shared" si="11"/>
        <v/>
      </c>
      <c r="AB10" s="231">
        <f t="shared" si="12"/>
        <v>0</v>
      </c>
      <c r="AC10" s="132" t="str">
        <f t="shared" si="13"/>
        <v/>
      </c>
      <c r="AD10" s="15" t="str">
        <f t="shared" si="14"/>
        <v/>
      </c>
    </row>
    <row r="11" spans="1:30" x14ac:dyDescent="0.3">
      <c r="A11" s="146"/>
      <c r="B11" s="105"/>
      <c r="C11" s="105"/>
      <c r="D11" s="16"/>
      <c r="E11" s="118"/>
      <c r="F11" s="227" t="str">
        <f t="shared" si="0"/>
        <v/>
      </c>
      <c r="G11" s="228" t="str">
        <f t="shared" si="1"/>
        <v/>
      </c>
      <c r="H11" s="229" t="str">
        <f t="shared" si="2"/>
        <v/>
      </c>
      <c r="I11" s="229" t="str">
        <f t="shared" si="2"/>
        <v/>
      </c>
      <c r="J11" s="230" t="str">
        <f t="shared" si="2"/>
        <v/>
      </c>
      <c r="K11" s="229" t="str">
        <f t="shared" si="2"/>
        <v/>
      </c>
      <c r="L11" s="229" t="str">
        <f t="shared" si="2"/>
        <v/>
      </c>
      <c r="M11" s="230" t="str">
        <f t="shared" si="2"/>
        <v/>
      </c>
      <c r="N11" s="229" t="str">
        <f t="shared" si="2"/>
        <v/>
      </c>
      <c r="O11" s="229" t="str">
        <f t="shared" si="2"/>
        <v/>
      </c>
      <c r="P11" s="230" t="str">
        <f t="shared" si="2"/>
        <v/>
      </c>
      <c r="Q11" s="231" t="str">
        <f t="shared" si="3"/>
        <v/>
      </c>
      <c r="R11" s="231" t="str">
        <f t="shared" si="4"/>
        <v/>
      </c>
      <c r="S11" s="232" t="str">
        <f t="shared" si="5"/>
        <v/>
      </c>
      <c r="T11" s="233" t="str">
        <f t="shared" si="6"/>
        <v/>
      </c>
      <c r="U11" s="231">
        <f t="shared" si="7"/>
        <v>0</v>
      </c>
      <c r="V11" s="14" t="str">
        <f t="shared" si="8"/>
        <v/>
      </c>
      <c r="W11" s="14" t="str">
        <f t="shared" si="8"/>
        <v/>
      </c>
      <c r="X11" s="14" t="str">
        <f t="shared" si="8"/>
        <v/>
      </c>
      <c r="Y11" s="9" t="str">
        <f t="shared" si="9"/>
        <v/>
      </c>
      <c r="Z11" s="231">
        <f t="shared" si="10"/>
        <v>0</v>
      </c>
      <c r="AA11" s="231" t="str">
        <f t="shared" si="11"/>
        <v/>
      </c>
      <c r="AB11" s="231">
        <f t="shared" si="12"/>
        <v>0</v>
      </c>
      <c r="AC11" s="132" t="str">
        <f t="shared" si="13"/>
        <v/>
      </c>
      <c r="AD11" s="15" t="str">
        <f t="shared" si="14"/>
        <v/>
      </c>
    </row>
    <row r="12" spans="1:30" x14ac:dyDescent="0.3">
      <c r="A12" s="71"/>
      <c r="B12" s="105"/>
      <c r="C12" s="105"/>
      <c r="D12" s="121"/>
      <c r="E12" s="118"/>
      <c r="F12" s="112" t="str">
        <f t="shared" si="0"/>
        <v/>
      </c>
      <c r="G12" s="115" t="str">
        <f t="shared" si="1"/>
        <v/>
      </c>
      <c r="H12" s="130" t="str">
        <f t="shared" si="2"/>
        <v/>
      </c>
      <c r="I12" s="130" t="str">
        <f t="shared" si="2"/>
        <v/>
      </c>
      <c r="J12" s="131" t="str">
        <f t="shared" si="2"/>
        <v/>
      </c>
      <c r="K12" s="130" t="str">
        <f t="shared" si="2"/>
        <v/>
      </c>
      <c r="L12" s="130" t="str">
        <f t="shared" si="2"/>
        <v/>
      </c>
      <c r="M12" s="131" t="str">
        <f t="shared" si="2"/>
        <v/>
      </c>
      <c r="N12" s="130" t="str">
        <f t="shared" si="2"/>
        <v/>
      </c>
      <c r="O12" s="130" t="str">
        <f t="shared" si="2"/>
        <v/>
      </c>
      <c r="P12" s="131" t="str">
        <f t="shared" si="2"/>
        <v/>
      </c>
      <c r="Q12" s="23" t="str">
        <f t="shared" si="3"/>
        <v/>
      </c>
      <c r="R12" s="23" t="str">
        <f t="shared" si="4"/>
        <v/>
      </c>
      <c r="S12" s="136" t="str">
        <f t="shared" si="5"/>
        <v/>
      </c>
      <c r="T12" s="24" t="str">
        <f t="shared" si="6"/>
        <v/>
      </c>
      <c r="U12" s="23">
        <f t="shared" si="7"/>
        <v>0</v>
      </c>
      <c r="V12" s="14" t="str">
        <f t="shared" si="8"/>
        <v/>
      </c>
      <c r="W12" s="14" t="str">
        <f t="shared" si="8"/>
        <v/>
      </c>
      <c r="X12" s="14" t="str">
        <f t="shared" si="8"/>
        <v/>
      </c>
      <c r="Y12" s="9" t="str">
        <f t="shared" si="9"/>
        <v/>
      </c>
      <c r="Z12" s="23">
        <f t="shared" si="10"/>
        <v>0</v>
      </c>
      <c r="AA12" s="23" t="str">
        <f t="shared" si="11"/>
        <v/>
      </c>
      <c r="AB12" s="23">
        <f t="shared" si="12"/>
        <v>0</v>
      </c>
      <c r="AC12" s="132" t="str">
        <f t="shared" si="13"/>
        <v/>
      </c>
      <c r="AD12" s="15" t="str">
        <f t="shared" si="14"/>
        <v/>
      </c>
    </row>
    <row r="13" spans="1:30" x14ac:dyDescent="0.3">
      <c r="A13" s="71"/>
      <c r="B13" s="105"/>
      <c r="C13" s="105"/>
      <c r="D13" s="121"/>
      <c r="E13" s="118"/>
      <c r="F13" s="112" t="str">
        <f t="shared" si="0"/>
        <v/>
      </c>
      <c r="G13" s="115" t="str">
        <f t="shared" si="1"/>
        <v/>
      </c>
      <c r="H13" s="130" t="str">
        <f t="shared" si="2"/>
        <v/>
      </c>
      <c r="I13" s="130" t="str">
        <f t="shared" si="2"/>
        <v/>
      </c>
      <c r="J13" s="131" t="str">
        <f t="shared" si="2"/>
        <v/>
      </c>
      <c r="K13" s="130" t="str">
        <f t="shared" si="2"/>
        <v/>
      </c>
      <c r="L13" s="130" t="str">
        <f t="shared" si="2"/>
        <v/>
      </c>
      <c r="M13" s="131" t="str">
        <f t="shared" si="2"/>
        <v/>
      </c>
      <c r="N13" s="130" t="str">
        <f t="shared" si="2"/>
        <v/>
      </c>
      <c r="O13" s="130" t="str">
        <f t="shared" si="2"/>
        <v/>
      </c>
      <c r="P13" s="131" t="str">
        <f t="shared" si="2"/>
        <v/>
      </c>
      <c r="Q13" s="23" t="str">
        <f t="shared" si="3"/>
        <v/>
      </c>
      <c r="R13" s="23" t="str">
        <f t="shared" si="4"/>
        <v/>
      </c>
      <c r="S13" s="136" t="str">
        <f t="shared" si="5"/>
        <v/>
      </c>
      <c r="T13" s="24" t="str">
        <f t="shared" si="6"/>
        <v/>
      </c>
      <c r="U13" s="23">
        <f t="shared" si="7"/>
        <v>0</v>
      </c>
      <c r="V13" s="14" t="str">
        <f t="shared" si="8"/>
        <v/>
      </c>
      <c r="W13" s="14" t="str">
        <f t="shared" si="8"/>
        <v/>
      </c>
      <c r="X13" s="14" t="str">
        <f t="shared" si="8"/>
        <v/>
      </c>
      <c r="Y13" s="9" t="str">
        <f t="shared" si="9"/>
        <v/>
      </c>
      <c r="Z13" s="23">
        <f t="shared" si="10"/>
        <v>0</v>
      </c>
      <c r="AA13" s="23" t="str">
        <f t="shared" si="11"/>
        <v/>
      </c>
      <c r="AB13" s="23">
        <f t="shared" si="12"/>
        <v>0</v>
      </c>
      <c r="AC13" s="132" t="str">
        <f t="shared" si="13"/>
        <v/>
      </c>
      <c r="AD13" s="15" t="str">
        <f t="shared" si="14"/>
        <v/>
      </c>
    </row>
    <row r="14" spans="1:30" x14ac:dyDescent="0.3">
      <c r="A14" s="71"/>
      <c r="B14" s="105"/>
      <c r="C14" s="105"/>
      <c r="D14" s="121"/>
      <c r="E14" s="118"/>
      <c r="F14" s="112" t="str">
        <f t="shared" si="0"/>
        <v/>
      </c>
      <c r="G14" s="115" t="str">
        <f t="shared" si="1"/>
        <v/>
      </c>
      <c r="H14" s="130" t="str">
        <f t="shared" si="2"/>
        <v/>
      </c>
      <c r="I14" s="130" t="str">
        <f t="shared" si="2"/>
        <v/>
      </c>
      <c r="J14" s="131" t="str">
        <f t="shared" si="2"/>
        <v/>
      </c>
      <c r="K14" s="130" t="str">
        <f t="shared" si="2"/>
        <v/>
      </c>
      <c r="L14" s="130" t="str">
        <f t="shared" si="2"/>
        <v/>
      </c>
      <c r="M14" s="131" t="str">
        <f t="shared" si="2"/>
        <v/>
      </c>
      <c r="N14" s="130" t="str">
        <f t="shared" si="2"/>
        <v/>
      </c>
      <c r="O14" s="130" t="str">
        <f t="shared" si="2"/>
        <v/>
      </c>
      <c r="P14" s="131" t="str">
        <f t="shared" si="2"/>
        <v/>
      </c>
      <c r="Q14" s="23" t="str">
        <f t="shared" si="3"/>
        <v/>
      </c>
      <c r="R14" s="23" t="str">
        <f t="shared" si="4"/>
        <v/>
      </c>
      <c r="S14" s="136" t="str">
        <f t="shared" si="5"/>
        <v/>
      </c>
      <c r="T14" s="24" t="str">
        <f t="shared" si="6"/>
        <v/>
      </c>
      <c r="U14" s="23">
        <f t="shared" si="7"/>
        <v>0</v>
      </c>
      <c r="V14" s="14" t="str">
        <f t="shared" si="8"/>
        <v/>
      </c>
      <c r="W14" s="14" t="str">
        <f t="shared" si="8"/>
        <v/>
      </c>
      <c r="X14" s="14" t="str">
        <f t="shared" si="8"/>
        <v/>
      </c>
      <c r="Y14" s="9" t="str">
        <f t="shared" si="9"/>
        <v/>
      </c>
      <c r="Z14" s="23">
        <f t="shared" si="10"/>
        <v>0</v>
      </c>
      <c r="AA14" s="23" t="str">
        <f t="shared" si="11"/>
        <v/>
      </c>
      <c r="AB14" s="23">
        <f t="shared" si="12"/>
        <v>0</v>
      </c>
      <c r="AC14" s="132" t="str">
        <f t="shared" si="13"/>
        <v/>
      </c>
      <c r="AD14" s="15" t="str">
        <f t="shared" si="14"/>
        <v/>
      </c>
    </row>
    <row r="15" spans="1:30" x14ac:dyDescent="0.3">
      <c r="A15" s="71"/>
      <c r="B15" s="105"/>
      <c r="C15" s="105"/>
      <c r="D15" s="121"/>
      <c r="E15" s="118"/>
      <c r="F15" s="112" t="str">
        <f t="shared" si="0"/>
        <v/>
      </c>
      <c r="G15" s="115" t="str">
        <f t="shared" si="1"/>
        <v/>
      </c>
      <c r="H15" s="130" t="str">
        <f t="shared" si="2"/>
        <v/>
      </c>
      <c r="I15" s="130" t="str">
        <f t="shared" si="2"/>
        <v/>
      </c>
      <c r="J15" s="131" t="str">
        <f t="shared" si="2"/>
        <v/>
      </c>
      <c r="K15" s="130" t="str">
        <f t="shared" si="2"/>
        <v/>
      </c>
      <c r="L15" s="130" t="str">
        <f t="shared" si="2"/>
        <v/>
      </c>
      <c r="M15" s="131" t="str">
        <f t="shared" si="2"/>
        <v/>
      </c>
      <c r="N15" s="130" t="str">
        <f t="shared" si="2"/>
        <v/>
      </c>
      <c r="O15" s="130" t="str">
        <f t="shared" si="2"/>
        <v/>
      </c>
      <c r="P15" s="131" t="str">
        <f t="shared" si="2"/>
        <v/>
      </c>
      <c r="Q15" s="23" t="str">
        <f t="shared" si="3"/>
        <v/>
      </c>
      <c r="R15" s="23" t="str">
        <f t="shared" si="4"/>
        <v/>
      </c>
      <c r="S15" s="136" t="str">
        <f t="shared" si="5"/>
        <v/>
      </c>
      <c r="T15" s="24" t="str">
        <f t="shared" si="6"/>
        <v/>
      </c>
      <c r="U15" s="23">
        <f t="shared" si="7"/>
        <v>0</v>
      </c>
      <c r="V15" s="14" t="str">
        <f t="shared" si="8"/>
        <v/>
      </c>
      <c r="W15" s="14" t="str">
        <f t="shared" si="8"/>
        <v/>
      </c>
      <c r="X15" s="14" t="str">
        <f t="shared" si="8"/>
        <v/>
      </c>
      <c r="Y15" s="9" t="str">
        <f t="shared" si="9"/>
        <v/>
      </c>
      <c r="Z15" s="23">
        <f t="shared" si="10"/>
        <v>0</v>
      </c>
      <c r="AA15" s="23" t="str">
        <f t="shared" si="11"/>
        <v/>
      </c>
      <c r="AB15" s="23">
        <f t="shared" si="12"/>
        <v>0</v>
      </c>
      <c r="AC15" s="132" t="str">
        <f t="shared" si="13"/>
        <v/>
      </c>
      <c r="AD15" s="15" t="str">
        <f t="shared" si="14"/>
        <v/>
      </c>
    </row>
    <row r="16" spans="1:30" x14ac:dyDescent="0.3">
      <c r="A16" s="71"/>
      <c r="B16" s="105"/>
      <c r="C16" s="105"/>
      <c r="D16" s="121"/>
      <c r="E16" s="118"/>
      <c r="F16" s="112" t="str">
        <f t="shared" si="0"/>
        <v/>
      </c>
      <c r="G16" s="115" t="str">
        <f t="shared" si="1"/>
        <v/>
      </c>
      <c r="H16" s="130" t="str">
        <f t="shared" si="2"/>
        <v/>
      </c>
      <c r="I16" s="130" t="str">
        <f t="shared" si="2"/>
        <v/>
      </c>
      <c r="J16" s="131" t="str">
        <f t="shared" si="2"/>
        <v/>
      </c>
      <c r="K16" s="130" t="str">
        <f t="shared" si="2"/>
        <v/>
      </c>
      <c r="L16" s="130" t="str">
        <f t="shared" si="2"/>
        <v/>
      </c>
      <c r="M16" s="131" t="str">
        <f t="shared" si="2"/>
        <v/>
      </c>
      <c r="N16" s="130" t="str">
        <f t="shared" si="2"/>
        <v/>
      </c>
      <c r="O16" s="130" t="str">
        <f t="shared" si="2"/>
        <v/>
      </c>
      <c r="P16" s="131" t="str">
        <f t="shared" si="2"/>
        <v/>
      </c>
      <c r="Q16" s="23" t="str">
        <f t="shared" si="3"/>
        <v/>
      </c>
      <c r="R16" s="23" t="str">
        <f t="shared" si="4"/>
        <v/>
      </c>
      <c r="S16" s="136" t="str">
        <f t="shared" si="5"/>
        <v/>
      </c>
      <c r="T16" s="24" t="str">
        <f t="shared" si="6"/>
        <v/>
      </c>
      <c r="U16" s="23">
        <f t="shared" si="7"/>
        <v>0</v>
      </c>
      <c r="V16" s="14" t="str">
        <f t="shared" si="8"/>
        <v/>
      </c>
      <c r="W16" s="14" t="str">
        <f t="shared" si="8"/>
        <v/>
      </c>
      <c r="X16" s="14" t="str">
        <f t="shared" si="8"/>
        <v/>
      </c>
      <c r="Y16" s="9" t="str">
        <f t="shared" si="9"/>
        <v/>
      </c>
      <c r="Z16" s="23">
        <f t="shared" si="10"/>
        <v>0</v>
      </c>
      <c r="AA16" s="23" t="str">
        <f t="shared" si="11"/>
        <v/>
      </c>
      <c r="AB16" s="23">
        <f t="shared" si="12"/>
        <v>0</v>
      </c>
      <c r="AC16" s="132" t="str">
        <f t="shared" si="13"/>
        <v/>
      </c>
      <c r="AD16" s="15" t="str">
        <f t="shared" si="14"/>
        <v/>
      </c>
    </row>
    <row r="17" spans="1:30" x14ac:dyDescent="0.3">
      <c r="A17" s="71"/>
      <c r="B17" s="105"/>
      <c r="C17" s="105"/>
      <c r="D17" s="121"/>
      <c r="E17" s="118"/>
      <c r="F17" s="112" t="str">
        <f t="shared" si="0"/>
        <v/>
      </c>
      <c r="G17" s="115" t="str">
        <f t="shared" si="1"/>
        <v/>
      </c>
      <c r="H17" s="130" t="str">
        <f t="shared" ref="H17:P26" si="15">IFERROR(VLOOKUP($A17,Resultats_Trial,H$4,FALSE),"")</f>
        <v/>
      </c>
      <c r="I17" s="130" t="str">
        <f t="shared" si="15"/>
        <v/>
      </c>
      <c r="J17" s="131" t="str">
        <f t="shared" si="15"/>
        <v/>
      </c>
      <c r="K17" s="130" t="str">
        <f t="shared" si="15"/>
        <v/>
      </c>
      <c r="L17" s="130" t="str">
        <f t="shared" si="15"/>
        <v/>
      </c>
      <c r="M17" s="131" t="str">
        <f t="shared" si="15"/>
        <v/>
      </c>
      <c r="N17" s="130" t="str">
        <f t="shared" si="15"/>
        <v/>
      </c>
      <c r="O17" s="130" t="str">
        <f t="shared" si="15"/>
        <v/>
      </c>
      <c r="P17" s="131" t="str">
        <f t="shared" si="15"/>
        <v/>
      </c>
      <c r="Q17" s="23" t="str">
        <f t="shared" si="3"/>
        <v/>
      </c>
      <c r="R17" s="23" t="str">
        <f t="shared" si="4"/>
        <v/>
      </c>
      <c r="S17" s="136" t="str">
        <f t="shared" si="5"/>
        <v/>
      </c>
      <c r="T17" s="24" t="str">
        <f t="shared" si="6"/>
        <v/>
      </c>
      <c r="U17" s="23">
        <f t="shared" si="7"/>
        <v>0</v>
      </c>
      <c r="V17" s="14" t="str">
        <f t="shared" si="8"/>
        <v/>
      </c>
      <c r="W17" s="14" t="str">
        <f t="shared" si="8"/>
        <v/>
      </c>
      <c r="X17" s="14" t="str">
        <f t="shared" si="8"/>
        <v/>
      </c>
      <c r="Y17" s="9" t="str">
        <f t="shared" si="9"/>
        <v/>
      </c>
      <c r="Z17" s="23">
        <f t="shared" si="10"/>
        <v>0</v>
      </c>
      <c r="AA17" s="23" t="str">
        <f t="shared" si="11"/>
        <v/>
      </c>
      <c r="AB17" s="23">
        <f t="shared" si="12"/>
        <v>0</v>
      </c>
      <c r="AC17" s="132" t="str">
        <f t="shared" si="13"/>
        <v/>
      </c>
      <c r="AD17" s="15" t="str">
        <f t="shared" si="14"/>
        <v/>
      </c>
    </row>
    <row r="18" spans="1:30" x14ac:dyDescent="0.3">
      <c r="A18" s="71"/>
      <c r="B18" s="105"/>
      <c r="C18" s="105"/>
      <c r="D18" s="121"/>
      <c r="E18" s="118"/>
      <c r="F18" s="112" t="str">
        <f t="shared" si="0"/>
        <v/>
      </c>
      <c r="G18" s="115" t="str">
        <f t="shared" si="1"/>
        <v/>
      </c>
      <c r="H18" s="130" t="str">
        <f t="shared" si="15"/>
        <v/>
      </c>
      <c r="I18" s="130" t="str">
        <f t="shared" si="15"/>
        <v/>
      </c>
      <c r="J18" s="131" t="str">
        <f t="shared" si="15"/>
        <v/>
      </c>
      <c r="K18" s="130" t="str">
        <f t="shared" si="15"/>
        <v/>
      </c>
      <c r="L18" s="130" t="str">
        <f t="shared" si="15"/>
        <v/>
      </c>
      <c r="M18" s="131" t="str">
        <f t="shared" si="15"/>
        <v/>
      </c>
      <c r="N18" s="130" t="str">
        <f t="shared" si="15"/>
        <v/>
      </c>
      <c r="O18" s="130" t="str">
        <f t="shared" si="15"/>
        <v/>
      </c>
      <c r="P18" s="131" t="str">
        <f t="shared" si="15"/>
        <v/>
      </c>
      <c r="Q18" s="23" t="str">
        <f t="shared" si="3"/>
        <v/>
      </c>
      <c r="R18" s="23" t="str">
        <f t="shared" si="4"/>
        <v/>
      </c>
      <c r="S18" s="136" t="str">
        <f t="shared" si="5"/>
        <v/>
      </c>
      <c r="T18" s="24" t="str">
        <f t="shared" si="6"/>
        <v/>
      </c>
      <c r="U18" s="23">
        <f t="shared" si="7"/>
        <v>0</v>
      </c>
      <c r="V18" s="14" t="str">
        <f t="shared" si="8"/>
        <v/>
      </c>
      <c r="W18" s="14" t="str">
        <f t="shared" si="8"/>
        <v/>
      </c>
      <c r="X18" s="14" t="str">
        <f t="shared" si="8"/>
        <v/>
      </c>
      <c r="Y18" s="9" t="str">
        <f t="shared" si="9"/>
        <v/>
      </c>
      <c r="Z18" s="23">
        <f t="shared" si="10"/>
        <v>0</v>
      </c>
      <c r="AA18" s="23" t="str">
        <f t="shared" si="11"/>
        <v/>
      </c>
      <c r="AB18" s="23">
        <f t="shared" si="12"/>
        <v>0</v>
      </c>
      <c r="AC18" s="132" t="str">
        <f t="shared" si="13"/>
        <v/>
      </c>
      <c r="AD18" s="15" t="str">
        <f t="shared" si="14"/>
        <v/>
      </c>
    </row>
    <row r="19" spans="1:30" x14ac:dyDescent="0.3">
      <c r="A19" s="71"/>
      <c r="B19" s="105"/>
      <c r="C19" s="105"/>
      <c r="D19" s="121"/>
      <c r="E19" s="118"/>
      <c r="F19" s="112" t="str">
        <f t="shared" si="0"/>
        <v/>
      </c>
      <c r="G19" s="115" t="str">
        <f t="shared" si="1"/>
        <v/>
      </c>
      <c r="H19" s="130" t="str">
        <f t="shared" si="15"/>
        <v/>
      </c>
      <c r="I19" s="130" t="str">
        <f t="shared" si="15"/>
        <v/>
      </c>
      <c r="J19" s="131" t="str">
        <f t="shared" si="15"/>
        <v/>
      </c>
      <c r="K19" s="130" t="str">
        <f t="shared" si="15"/>
        <v/>
      </c>
      <c r="L19" s="130" t="str">
        <f t="shared" si="15"/>
        <v/>
      </c>
      <c r="M19" s="131" t="str">
        <f t="shared" si="15"/>
        <v/>
      </c>
      <c r="N19" s="130" t="str">
        <f t="shared" si="15"/>
        <v/>
      </c>
      <c r="O19" s="130" t="str">
        <f t="shared" si="15"/>
        <v/>
      </c>
      <c r="P19" s="131" t="str">
        <f t="shared" si="15"/>
        <v/>
      </c>
      <c r="Q19" s="23" t="str">
        <f t="shared" si="3"/>
        <v/>
      </c>
      <c r="R19" s="23" t="str">
        <f t="shared" si="4"/>
        <v/>
      </c>
      <c r="S19" s="136" t="str">
        <f t="shared" si="5"/>
        <v/>
      </c>
      <c r="T19" s="24" t="str">
        <f t="shared" si="6"/>
        <v/>
      </c>
      <c r="U19" s="23">
        <f t="shared" si="7"/>
        <v>0</v>
      </c>
      <c r="V19" s="14" t="str">
        <f t="shared" si="8"/>
        <v/>
      </c>
      <c r="W19" s="14" t="str">
        <f t="shared" si="8"/>
        <v/>
      </c>
      <c r="X19" s="14" t="str">
        <f t="shared" si="8"/>
        <v/>
      </c>
      <c r="Y19" s="9" t="str">
        <f t="shared" si="9"/>
        <v/>
      </c>
      <c r="Z19" s="23">
        <f t="shared" si="10"/>
        <v>0</v>
      </c>
      <c r="AA19" s="23" t="str">
        <f t="shared" si="11"/>
        <v/>
      </c>
      <c r="AB19" s="23">
        <f t="shared" si="12"/>
        <v>0</v>
      </c>
      <c r="AC19" s="132" t="str">
        <f t="shared" si="13"/>
        <v/>
      </c>
      <c r="AD19" s="15" t="str">
        <f t="shared" si="14"/>
        <v/>
      </c>
    </row>
    <row r="20" spans="1:30" x14ac:dyDescent="0.3">
      <c r="A20" s="71"/>
      <c r="B20" s="105"/>
      <c r="C20" s="105"/>
      <c r="D20" s="116"/>
      <c r="E20" s="118"/>
      <c r="F20" s="112" t="str">
        <f t="shared" si="0"/>
        <v/>
      </c>
      <c r="G20" s="115" t="str">
        <f t="shared" si="1"/>
        <v/>
      </c>
      <c r="H20" s="130" t="str">
        <f t="shared" si="15"/>
        <v/>
      </c>
      <c r="I20" s="130" t="str">
        <f t="shared" si="15"/>
        <v/>
      </c>
      <c r="J20" s="131" t="str">
        <f t="shared" si="15"/>
        <v/>
      </c>
      <c r="K20" s="130" t="str">
        <f t="shared" si="15"/>
        <v/>
      </c>
      <c r="L20" s="130" t="str">
        <f t="shared" si="15"/>
        <v/>
      </c>
      <c r="M20" s="131" t="str">
        <f t="shared" si="15"/>
        <v/>
      </c>
      <c r="N20" s="130" t="str">
        <f t="shared" si="15"/>
        <v/>
      </c>
      <c r="O20" s="130" t="str">
        <f t="shared" si="15"/>
        <v/>
      </c>
      <c r="P20" s="131" t="str">
        <f t="shared" si="15"/>
        <v/>
      </c>
      <c r="Q20" s="23" t="str">
        <f t="shared" si="3"/>
        <v/>
      </c>
      <c r="R20" s="23" t="str">
        <f t="shared" si="4"/>
        <v/>
      </c>
      <c r="S20" s="136" t="str">
        <f t="shared" si="5"/>
        <v/>
      </c>
      <c r="T20" s="24" t="str">
        <f t="shared" si="6"/>
        <v/>
      </c>
      <c r="U20" s="23">
        <f t="shared" si="7"/>
        <v>0</v>
      </c>
      <c r="V20" s="14" t="str">
        <f t="shared" si="8"/>
        <v/>
      </c>
      <c r="W20" s="14" t="str">
        <f t="shared" si="8"/>
        <v/>
      </c>
      <c r="X20" s="14" t="str">
        <f t="shared" si="8"/>
        <v/>
      </c>
      <c r="Y20" s="9" t="str">
        <f t="shared" si="9"/>
        <v/>
      </c>
      <c r="Z20" s="23">
        <f t="shared" si="10"/>
        <v>0</v>
      </c>
      <c r="AA20" s="23" t="str">
        <f t="shared" si="11"/>
        <v/>
      </c>
      <c r="AB20" s="23">
        <f t="shared" si="12"/>
        <v>0</v>
      </c>
      <c r="AC20" s="132" t="str">
        <f t="shared" si="13"/>
        <v/>
      </c>
      <c r="AD20" s="15" t="str">
        <f t="shared" si="14"/>
        <v/>
      </c>
    </row>
    <row r="21" spans="1:30" x14ac:dyDescent="0.3">
      <c r="A21" s="71"/>
      <c r="B21" s="105"/>
      <c r="C21" s="105"/>
      <c r="D21" s="116"/>
      <c r="E21" s="118"/>
      <c r="F21" s="112" t="str">
        <f t="shared" si="0"/>
        <v/>
      </c>
      <c r="G21" s="115" t="str">
        <f t="shared" si="1"/>
        <v/>
      </c>
      <c r="H21" s="130" t="str">
        <f t="shared" si="15"/>
        <v/>
      </c>
      <c r="I21" s="130" t="str">
        <f t="shared" si="15"/>
        <v/>
      </c>
      <c r="J21" s="131" t="str">
        <f t="shared" si="15"/>
        <v/>
      </c>
      <c r="K21" s="130" t="str">
        <f t="shared" si="15"/>
        <v/>
      </c>
      <c r="L21" s="130" t="str">
        <f t="shared" si="15"/>
        <v/>
      </c>
      <c r="M21" s="131" t="str">
        <f t="shared" si="15"/>
        <v/>
      </c>
      <c r="N21" s="130" t="str">
        <f t="shared" si="15"/>
        <v/>
      </c>
      <c r="O21" s="130" t="str">
        <f t="shared" si="15"/>
        <v/>
      </c>
      <c r="P21" s="131" t="str">
        <f t="shared" si="15"/>
        <v/>
      </c>
      <c r="Q21" s="23" t="str">
        <f t="shared" si="3"/>
        <v/>
      </c>
      <c r="R21" s="23" t="str">
        <f t="shared" si="4"/>
        <v/>
      </c>
      <c r="S21" s="136" t="str">
        <f t="shared" si="5"/>
        <v/>
      </c>
      <c r="T21" s="24" t="str">
        <f t="shared" si="6"/>
        <v/>
      </c>
      <c r="U21" s="23">
        <f t="shared" si="7"/>
        <v>0</v>
      </c>
      <c r="V21" s="14" t="str">
        <f t="shared" si="8"/>
        <v/>
      </c>
      <c r="W21" s="14" t="str">
        <f t="shared" si="8"/>
        <v/>
      </c>
      <c r="X21" s="14" t="str">
        <f t="shared" si="8"/>
        <v/>
      </c>
      <c r="Y21" s="9" t="str">
        <f t="shared" si="9"/>
        <v/>
      </c>
      <c r="Z21" s="23">
        <f t="shared" si="10"/>
        <v>0</v>
      </c>
      <c r="AA21" s="23" t="str">
        <f t="shared" si="11"/>
        <v/>
      </c>
      <c r="AB21" s="23">
        <f t="shared" si="12"/>
        <v>0</v>
      </c>
      <c r="AC21" s="132" t="str">
        <f t="shared" si="13"/>
        <v/>
      </c>
      <c r="AD21" s="15" t="str">
        <f t="shared" si="14"/>
        <v/>
      </c>
    </row>
    <row r="22" spans="1:30" x14ac:dyDescent="0.3">
      <c r="A22" s="71"/>
      <c r="B22" s="105"/>
      <c r="C22" s="105"/>
      <c r="D22" s="116"/>
      <c r="E22" s="118"/>
      <c r="F22" s="112" t="str">
        <f t="shared" si="0"/>
        <v/>
      </c>
      <c r="G22" s="115" t="str">
        <f t="shared" si="1"/>
        <v/>
      </c>
      <c r="H22" s="130" t="str">
        <f t="shared" si="15"/>
        <v/>
      </c>
      <c r="I22" s="130" t="str">
        <f t="shared" si="15"/>
        <v/>
      </c>
      <c r="J22" s="131" t="str">
        <f t="shared" si="15"/>
        <v/>
      </c>
      <c r="K22" s="130" t="str">
        <f t="shared" si="15"/>
        <v/>
      </c>
      <c r="L22" s="130" t="str">
        <f t="shared" si="15"/>
        <v/>
      </c>
      <c r="M22" s="131" t="str">
        <f t="shared" si="15"/>
        <v/>
      </c>
      <c r="N22" s="130" t="str">
        <f t="shared" si="15"/>
        <v/>
      </c>
      <c r="O22" s="130" t="str">
        <f t="shared" si="15"/>
        <v/>
      </c>
      <c r="P22" s="131" t="str">
        <f t="shared" si="15"/>
        <v/>
      </c>
      <c r="Q22" s="23" t="str">
        <f t="shared" si="3"/>
        <v/>
      </c>
      <c r="R22" s="23" t="str">
        <f t="shared" si="4"/>
        <v/>
      </c>
      <c r="S22" s="136" t="str">
        <f t="shared" si="5"/>
        <v/>
      </c>
      <c r="T22" s="24" t="str">
        <f t="shared" si="6"/>
        <v/>
      </c>
      <c r="U22" s="23">
        <f t="shared" si="7"/>
        <v>0</v>
      </c>
      <c r="V22" s="14" t="str">
        <f t="shared" si="8"/>
        <v/>
      </c>
      <c r="W22" s="14" t="str">
        <f t="shared" si="8"/>
        <v/>
      </c>
      <c r="X22" s="14" t="str">
        <f t="shared" si="8"/>
        <v/>
      </c>
      <c r="Y22" s="9" t="str">
        <f t="shared" si="9"/>
        <v/>
      </c>
      <c r="Z22" s="23">
        <f t="shared" si="10"/>
        <v>0</v>
      </c>
      <c r="AA22" s="23" t="str">
        <f t="shared" si="11"/>
        <v/>
      </c>
      <c r="AB22" s="23">
        <f t="shared" si="12"/>
        <v>0</v>
      </c>
      <c r="AC22" s="132" t="str">
        <f t="shared" si="13"/>
        <v/>
      </c>
      <c r="AD22" s="15" t="str">
        <f t="shared" si="14"/>
        <v/>
      </c>
    </row>
    <row r="23" spans="1:30" x14ac:dyDescent="0.3">
      <c r="A23" s="71"/>
      <c r="B23" s="105"/>
      <c r="C23" s="105"/>
      <c r="D23" s="116"/>
      <c r="E23" s="118"/>
      <c r="F23" s="112" t="str">
        <f t="shared" si="0"/>
        <v/>
      </c>
      <c r="G23" s="115" t="str">
        <f t="shared" si="1"/>
        <v/>
      </c>
      <c r="H23" s="130" t="str">
        <f t="shared" si="15"/>
        <v/>
      </c>
      <c r="I23" s="130" t="str">
        <f t="shared" si="15"/>
        <v/>
      </c>
      <c r="J23" s="131" t="str">
        <f t="shared" si="15"/>
        <v/>
      </c>
      <c r="K23" s="130" t="str">
        <f t="shared" si="15"/>
        <v/>
      </c>
      <c r="L23" s="130" t="str">
        <f t="shared" si="15"/>
        <v/>
      </c>
      <c r="M23" s="131" t="str">
        <f t="shared" si="15"/>
        <v/>
      </c>
      <c r="N23" s="130" t="str">
        <f t="shared" si="15"/>
        <v/>
      </c>
      <c r="O23" s="130" t="str">
        <f t="shared" si="15"/>
        <v/>
      </c>
      <c r="P23" s="131" t="str">
        <f t="shared" si="15"/>
        <v/>
      </c>
      <c r="Q23" s="23" t="str">
        <f t="shared" si="3"/>
        <v/>
      </c>
      <c r="R23" s="23" t="str">
        <f t="shared" si="4"/>
        <v/>
      </c>
      <c r="S23" s="136" t="str">
        <f t="shared" si="5"/>
        <v/>
      </c>
      <c r="T23" s="24" t="str">
        <f t="shared" si="6"/>
        <v/>
      </c>
      <c r="U23" s="23">
        <f t="shared" si="7"/>
        <v>0</v>
      </c>
      <c r="V23" s="14" t="str">
        <f t="shared" si="8"/>
        <v/>
      </c>
      <c r="W23" s="14" t="str">
        <f t="shared" si="8"/>
        <v/>
      </c>
      <c r="X23" s="14" t="str">
        <f t="shared" si="8"/>
        <v/>
      </c>
      <c r="Y23" s="9" t="str">
        <f t="shared" si="9"/>
        <v/>
      </c>
      <c r="Z23" s="23">
        <f t="shared" si="10"/>
        <v>0</v>
      </c>
      <c r="AA23" s="23" t="str">
        <f t="shared" si="11"/>
        <v/>
      </c>
      <c r="AB23" s="23">
        <f t="shared" si="12"/>
        <v>0</v>
      </c>
      <c r="AC23" s="132" t="str">
        <f t="shared" si="13"/>
        <v/>
      </c>
      <c r="AD23" s="15" t="str">
        <f t="shared" si="14"/>
        <v/>
      </c>
    </row>
    <row r="24" spans="1:30" x14ac:dyDescent="0.3">
      <c r="A24" s="71"/>
      <c r="B24" s="60"/>
      <c r="C24" s="60"/>
      <c r="D24" s="116"/>
      <c r="E24" s="107"/>
      <c r="F24" s="112" t="str">
        <f t="shared" si="0"/>
        <v/>
      </c>
      <c r="G24" s="115" t="str">
        <f t="shared" si="1"/>
        <v/>
      </c>
      <c r="H24" s="130" t="str">
        <f t="shared" si="15"/>
        <v/>
      </c>
      <c r="I24" s="130" t="str">
        <f t="shared" si="15"/>
        <v/>
      </c>
      <c r="J24" s="131" t="str">
        <f t="shared" si="15"/>
        <v/>
      </c>
      <c r="K24" s="130" t="str">
        <f t="shared" si="15"/>
        <v/>
      </c>
      <c r="L24" s="130" t="str">
        <f t="shared" si="15"/>
        <v/>
      </c>
      <c r="M24" s="131" t="str">
        <f t="shared" si="15"/>
        <v/>
      </c>
      <c r="N24" s="130" t="str">
        <f t="shared" si="15"/>
        <v/>
      </c>
      <c r="O24" s="130" t="str">
        <f t="shared" si="15"/>
        <v/>
      </c>
      <c r="P24" s="131" t="str">
        <f t="shared" si="15"/>
        <v/>
      </c>
      <c r="Q24" s="23" t="str">
        <f t="shared" si="3"/>
        <v/>
      </c>
      <c r="R24" s="23" t="str">
        <f t="shared" si="4"/>
        <v/>
      </c>
      <c r="S24" s="136" t="str">
        <f t="shared" si="5"/>
        <v/>
      </c>
      <c r="T24" s="24" t="str">
        <f t="shared" si="6"/>
        <v/>
      </c>
      <c r="U24" s="23">
        <f t="shared" si="7"/>
        <v>0</v>
      </c>
      <c r="V24" s="14" t="str">
        <f t="shared" si="8"/>
        <v/>
      </c>
      <c r="W24" s="14" t="str">
        <f t="shared" si="8"/>
        <v/>
      </c>
      <c r="X24" s="14" t="str">
        <f t="shared" si="8"/>
        <v/>
      </c>
      <c r="Y24" s="9" t="str">
        <f t="shared" si="9"/>
        <v/>
      </c>
      <c r="Z24" s="23">
        <f t="shared" si="10"/>
        <v>0</v>
      </c>
      <c r="AA24" s="23" t="str">
        <f t="shared" si="11"/>
        <v/>
      </c>
      <c r="AB24" s="23">
        <f t="shared" si="12"/>
        <v>0</v>
      </c>
      <c r="AC24" s="132" t="str">
        <f t="shared" si="13"/>
        <v/>
      </c>
      <c r="AD24" s="15" t="str">
        <f t="shared" si="14"/>
        <v/>
      </c>
    </row>
    <row r="25" spans="1:30" x14ac:dyDescent="0.3">
      <c r="A25" s="71"/>
      <c r="B25" s="105"/>
      <c r="C25" s="105"/>
      <c r="D25" s="116"/>
      <c r="E25" s="118"/>
      <c r="F25" s="112" t="str">
        <f t="shared" si="0"/>
        <v/>
      </c>
      <c r="G25" s="115" t="str">
        <f t="shared" si="1"/>
        <v/>
      </c>
      <c r="H25" s="130" t="str">
        <f t="shared" si="15"/>
        <v/>
      </c>
      <c r="I25" s="130" t="str">
        <f t="shared" si="15"/>
        <v/>
      </c>
      <c r="J25" s="131" t="str">
        <f t="shared" si="15"/>
        <v/>
      </c>
      <c r="K25" s="130" t="str">
        <f t="shared" si="15"/>
        <v/>
      </c>
      <c r="L25" s="130" t="str">
        <f t="shared" si="15"/>
        <v/>
      </c>
      <c r="M25" s="131" t="str">
        <f t="shared" si="15"/>
        <v/>
      </c>
      <c r="N25" s="130" t="str">
        <f t="shared" si="15"/>
        <v/>
      </c>
      <c r="O25" s="130" t="str">
        <f t="shared" si="15"/>
        <v/>
      </c>
      <c r="P25" s="131" t="str">
        <f t="shared" si="15"/>
        <v/>
      </c>
      <c r="Q25" s="23" t="str">
        <f t="shared" si="3"/>
        <v/>
      </c>
      <c r="R25" s="23" t="str">
        <f t="shared" si="4"/>
        <v/>
      </c>
      <c r="S25" s="136" t="str">
        <f t="shared" si="5"/>
        <v/>
      </c>
      <c r="T25" s="24" t="str">
        <f t="shared" si="6"/>
        <v/>
      </c>
      <c r="U25" s="23">
        <f t="shared" si="7"/>
        <v>0</v>
      </c>
      <c r="V25" s="14" t="str">
        <f t="shared" si="8"/>
        <v/>
      </c>
      <c r="W25" s="14" t="str">
        <f t="shared" si="8"/>
        <v/>
      </c>
      <c r="X25" s="14" t="str">
        <f t="shared" si="8"/>
        <v/>
      </c>
      <c r="Y25" s="9" t="str">
        <f t="shared" si="9"/>
        <v/>
      </c>
      <c r="Z25" s="23">
        <f t="shared" si="10"/>
        <v>0</v>
      </c>
      <c r="AA25" s="23" t="str">
        <f t="shared" si="11"/>
        <v/>
      </c>
      <c r="AB25" s="23">
        <f t="shared" si="12"/>
        <v>0</v>
      </c>
      <c r="AC25" s="132" t="str">
        <f t="shared" si="13"/>
        <v/>
      </c>
      <c r="AD25" s="15" t="str">
        <f t="shared" si="14"/>
        <v/>
      </c>
    </row>
    <row r="26" spans="1:30" x14ac:dyDescent="0.3">
      <c r="A26" s="71"/>
      <c r="B26" s="105"/>
      <c r="C26" s="105"/>
      <c r="D26" s="116"/>
      <c r="E26" s="118"/>
      <c r="F26" s="112" t="str">
        <f t="shared" si="0"/>
        <v/>
      </c>
      <c r="G26" s="115" t="str">
        <f t="shared" si="1"/>
        <v/>
      </c>
      <c r="H26" s="130" t="str">
        <f t="shared" si="15"/>
        <v/>
      </c>
      <c r="I26" s="130" t="str">
        <f t="shared" si="15"/>
        <v/>
      </c>
      <c r="J26" s="131" t="str">
        <f t="shared" si="15"/>
        <v/>
      </c>
      <c r="K26" s="130" t="str">
        <f t="shared" si="15"/>
        <v/>
      </c>
      <c r="L26" s="130" t="str">
        <f t="shared" si="15"/>
        <v/>
      </c>
      <c r="M26" s="131" t="str">
        <f t="shared" si="15"/>
        <v/>
      </c>
      <c r="N26" s="130" t="str">
        <f t="shared" si="15"/>
        <v/>
      </c>
      <c r="O26" s="130" t="str">
        <f t="shared" si="15"/>
        <v/>
      </c>
      <c r="P26" s="131" t="str">
        <f t="shared" si="15"/>
        <v/>
      </c>
      <c r="Q26" s="23" t="str">
        <f t="shared" si="3"/>
        <v/>
      </c>
      <c r="R26" s="23" t="str">
        <f t="shared" si="4"/>
        <v/>
      </c>
      <c r="S26" s="136" t="str">
        <f t="shared" si="5"/>
        <v/>
      </c>
      <c r="T26" s="24" t="str">
        <f t="shared" si="6"/>
        <v/>
      </c>
      <c r="U26" s="23">
        <f t="shared" si="7"/>
        <v>0</v>
      </c>
      <c r="V26" s="14" t="str">
        <f t="shared" si="8"/>
        <v/>
      </c>
      <c r="W26" s="14" t="str">
        <f t="shared" si="8"/>
        <v/>
      </c>
      <c r="X26" s="14" t="str">
        <f t="shared" si="8"/>
        <v/>
      </c>
      <c r="Y26" s="9" t="str">
        <f t="shared" si="9"/>
        <v/>
      </c>
      <c r="Z26" s="23">
        <f t="shared" si="10"/>
        <v>0</v>
      </c>
      <c r="AA26" s="23" t="str">
        <f t="shared" si="11"/>
        <v/>
      </c>
      <c r="AB26" s="23">
        <f t="shared" si="12"/>
        <v>0</v>
      </c>
      <c r="AC26" s="132" t="str">
        <f t="shared" si="13"/>
        <v/>
      </c>
      <c r="AD26" s="15" t="str">
        <f t="shared" si="14"/>
        <v/>
      </c>
    </row>
    <row r="27" spans="1:30" x14ac:dyDescent="0.3">
      <c r="A27" s="71"/>
      <c r="B27" s="105"/>
      <c r="C27" s="105"/>
      <c r="D27" s="116"/>
      <c r="E27" s="118"/>
      <c r="F27" s="112" t="str">
        <f t="shared" si="0"/>
        <v/>
      </c>
      <c r="G27" s="115" t="str">
        <f t="shared" si="1"/>
        <v/>
      </c>
      <c r="H27" s="130" t="str">
        <f t="shared" ref="H27:P36" si="16">IFERROR(VLOOKUP($A27,Resultats_Trial,H$4,FALSE),"")</f>
        <v/>
      </c>
      <c r="I27" s="130" t="str">
        <f t="shared" si="16"/>
        <v/>
      </c>
      <c r="J27" s="131" t="str">
        <f t="shared" si="16"/>
        <v/>
      </c>
      <c r="K27" s="130" t="str">
        <f t="shared" si="16"/>
        <v/>
      </c>
      <c r="L27" s="130" t="str">
        <f t="shared" si="16"/>
        <v/>
      </c>
      <c r="M27" s="131" t="str">
        <f t="shared" si="16"/>
        <v/>
      </c>
      <c r="N27" s="130" t="str">
        <f t="shared" si="16"/>
        <v/>
      </c>
      <c r="O27" s="130" t="str">
        <f t="shared" si="16"/>
        <v/>
      </c>
      <c r="P27" s="131" t="str">
        <f t="shared" si="16"/>
        <v/>
      </c>
      <c r="Q27" s="23" t="str">
        <f t="shared" si="3"/>
        <v/>
      </c>
      <c r="R27" s="23" t="str">
        <f t="shared" si="4"/>
        <v/>
      </c>
      <c r="S27" s="136" t="str">
        <f t="shared" si="5"/>
        <v/>
      </c>
      <c r="T27" s="24" t="str">
        <f t="shared" si="6"/>
        <v/>
      </c>
      <c r="U27" s="23">
        <f t="shared" si="7"/>
        <v>0</v>
      </c>
      <c r="V27" s="14" t="str">
        <f t="shared" ref="V27:X46" si="17">IF($A27&lt;&gt;"",IFERROR(VLOOKUP($A27,Resultats_DH,V$4,FALSE),"-"),"")</f>
        <v/>
      </c>
      <c r="W27" s="14" t="str">
        <f t="shared" si="17"/>
        <v/>
      </c>
      <c r="X27" s="14" t="str">
        <f t="shared" si="17"/>
        <v/>
      </c>
      <c r="Y27" s="9" t="str">
        <f t="shared" si="9"/>
        <v/>
      </c>
      <c r="Z27" s="23">
        <f t="shared" si="10"/>
        <v>0</v>
      </c>
      <c r="AA27" s="23" t="str">
        <f t="shared" si="11"/>
        <v/>
      </c>
      <c r="AB27" s="23">
        <f t="shared" si="12"/>
        <v>0</v>
      </c>
      <c r="AC27" s="132" t="str">
        <f t="shared" si="13"/>
        <v/>
      </c>
      <c r="AD27" s="15" t="str">
        <f t="shared" si="14"/>
        <v/>
      </c>
    </row>
    <row r="28" spans="1:30" x14ac:dyDescent="0.3">
      <c r="A28" s="71"/>
      <c r="B28" s="58"/>
      <c r="C28" s="58"/>
      <c r="D28" s="116"/>
      <c r="E28" s="107"/>
      <c r="F28" s="112" t="str">
        <f t="shared" si="0"/>
        <v/>
      </c>
      <c r="G28" s="115" t="str">
        <f t="shared" si="1"/>
        <v/>
      </c>
      <c r="H28" s="130" t="str">
        <f t="shared" si="16"/>
        <v/>
      </c>
      <c r="I28" s="130" t="str">
        <f t="shared" si="16"/>
        <v/>
      </c>
      <c r="J28" s="131" t="str">
        <f t="shared" si="16"/>
        <v/>
      </c>
      <c r="K28" s="130" t="str">
        <f t="shared" si="16"/>
        <v/>
      </c>
      <c r="L28" s="130" t="str">
        <f t="shared" si="16"/>
        <v/>
      </c>
      <c r="M28" s="131" t="str">
        <f t="shared" si="16"/>
        <v/>
      </c>
      <c r="N28" s="130" t="str">
        <f t="shared" si="16"/>
        <v/>
      </c>
      <c r="O28" s="130" t="str">
        <f t="shared" si="16"/>
        <v/>
      </c>
      <c r="P28" s="131" t="str">
        <f t="shared" si="16"/>
        <v/>
      </c>
      <c r="Q28" s="23" t="str">
        <f t="shared" si="3"/>
        <v/>
      </c>
      <c r="R28" s="23" t="str">
        <f t="shared" si="4"/>
        <v/>
      </c>
      <c r="S28" s="136" t="str">
        <f t="shared" si="5"/>
        <v/>
      </c>
      <c r="T28" s="24" t="str">
        <f t="shared" si="6"/>
        <v/>
      </c>
      <c r="U28" s="23">
        <f t="shared" si="7"/>
        <v>0</v>
      </c>
      <c r="V28" s="14" t="str">
        <f t="shared" si="17"/>
        <v/>
      </c>
      <c r="W28" s="14" t="str">
        <f t="shared" si="17"/>
        <v/>
      </c>
      <c r="X28" s="14" t="str">
        <f t="shared" si="17"/>
        <v/>
      </c>
      <c r="Y28" s="9" t="str">
        <f t="shared" si="9"/>
        <v/>
      </c>
      <c r="Z28" s="23">
        <f t="shared" si="10"/>
        <v>0</v>
      </c>
      <c r="AA28" s="23" t="str">
        <f t="shared" si="11"/>
        <v/>
      </c>
      <c r="AB28" s="23">
        <f t="shared" si="12"/>
        <v>0</v>
      </c>
      <c r="AC28" s="132" t="str">
        <f t="shared" si="13"/>
        <v/>
      </c>
      <c r="AD28" s="15" t="str">
        <f t="shared" si="14"/>
        <v/>
      </c>
    </row>
    <row r="29" spans="1:30" x14ac:dyDescent="0.3">
      <c r="A29" s="71"/>
      <c r="B29" s="105"/>
      <c r="C29" s="105"/>
      <c r="D29" s="116"/>
      <c r="E29" s="118"/>
      <c r="F29" s="112" t="str">
        <f t="shared" si="0"/>
        <v/>
      </c>
      <c r="G29" s="115" t="str">
        <f t="shared" si="1"/>
        <v/>
      </c>
      <c r="H29" s="130" t="str">
        <f t="shared" si="16"/>
        <v/>
      </c>
      <c r="I29" s="130" t="str">
        <f t="shared" si="16"/>
        <v/>
      </c>
      <c r="J29" s="131" t="str">
        <f t="shared" si="16"/>
        <v/>
      </c>
      <c r="K29" s="130" t="str">
        <f t="shared" si="16"/>
        <v/>
      </c>
      <c r="L29" s="130" t="str">
        <f t="shared" si="16"/>
        <v/>
      </c>
      <c r="M29" s="131" t="str">
        <f t="shared" si="16"/>
        <v/>
      </c>
      <c r="N29" s="130" t="str">
        <f t="shared" si="16"/>
        <v/>
      </c>
      <c r="O29" s="130" t="str">
        <f t="shared" si="16"/>
        <v/>
      </c>
      <c r="P29" s="131" t="str">
        <f t="shared" si="16"/>
        <v/>
      </c>
      <c r="Q29" s="23" t="str">
        <f t="shared" si="3"/>
        <v/>
      </c>
      <c r="R29" s="23" t="str">
        <f t="shared" si="4"/>
        <v/>
      </c>
      <c r="S29" s="136" t="str">
        <f t="shared" si="5"/>
        <v/>
      </c>
      <c r="T29" s="24" t="str">
        <f t="shared" si="6"/>
        <v/>
      </c>
      <c r="U29" s="23">
        <f t="shared" si="7"/>
        <v>0</v>
      </c>
      <c r="V29" s="14" t="str">
        <f t="shared" si="17"/>
        <v/>
      </c>
      <c r="W29" s="14" t="str">
        <f t="shared" si="17"/>
        <v/>
      </c>
      <c r="X29" s="14" t="str">
        <f t="shared" si="17"/>
        <v/>
      </c>
      <c r="Y29" s="9" t="str">
        <f t="shared" si="9"/>
        <v/>
      </c>
      <c r="Z29" s="23">
        <f t="shared" si="10"/>
        <v>0</v>
      </c>
      <c r="AA29" s="23" t="str">
        <f t="shared" si="11"/>
        <v/>
      </c>
      <c r="AB29" s="23">
        <f t="shared" si="12"/>
        <v>0</v>
      </c>
      <c r="AC29" s="132" t="str">
        <f t="shared" si="13"/>
        <v/>
      </c>
      <c r="AD29" s="15" t="str">
        <f t="shared" si="14"/>
        <v/>
      </c>
    </row>
    <row r="30" spans="1:30" x14ac:dyDescent="0.3">
      <c r="A30" s="71"/>
      <c r="B30" s="105"/>
      <c r="C30" s="105"/>
      <c r="D30" s="116"/>
      <c r="E30" s="118"/>
      <c r="F30" s="112" t="str">
        <f t="shared" si="0"/>
        <v/>
      </c>
      <c r="G30" s="115" t="str">
        <f t="shared" si="1"/>
        <v/>
      </c>
      <c r="H30" s="130" t="str">
        <f t="shared" si="16"/>
        <v/>
      </c>
      <c r="I30" s="130" t="str">
        <f t="shared" si="16"/>
        <v/>
      </c>
      <c r="J30" s="131" t="str">
        <f t="shared" si="16"/>
        <v/>
      </c>
      <c r="K30" s="130" t="str">
        <f t="shared" si="16"/>
        <v/>
      </c>
      <c r="L30" s="130" t="str">
        <f t="shared" si="16"/>
        <v/>
      </c>
      <c r="M30" s="131" t="str">
        <f t="shared" si="16"/>
        <v/>
      </c>
      <c r="N30" s="130" t="str">
        <f t="shared" si="16"/>
        <v/>
      </c>
      <c r="O30" s="130" t="str">
        <f t="shared" si="16"/>
        <v/>
      </c>
      <c r="P30" s="131" t="str">
        <f t="shared" si="16"/>
        <v/>
      </c>
      <c r="Q30" s="23" t="str">
        <f t="shared" si="3"/>
        <v/>
      </c>
      <c r="R30" s="23" t="str">
        <f t="shared" si="4"/>
        <v/>
      </c>
      <c r="S30" s="136" t="str">
        <f t="shared" si="5"/>
        <v/>
      </c>
      <c r="T30" s="24" t="str">
        <f t="shared" si="6"/>
        <v/>
      </c>
      <c r="U30" s="23">
        <f t="shared" si="7"/>
        <v>0</v>
      </c>
      <c r="V30" s="14" t="str">
        <f t="shared" si="17"/>
        <v/>
      </c>
      <c r="W30" s="14" t="str">
        <f t="shared" si="17"/>
        <v/>
      </c>
      <c r="X30" s="14" t="str">
        <f t="shared" si="17"/>
        <v/>
      </c>
      <c r="Y30" s="9" t="str">
        <f t="shared" si="9"/>
        <v/>
      </c>
      <c r="Z30" s="23">
        <f t="shared" si="10"/>
        <v>0</v>
      </c>
      <c r="AA30" s="23" t="str">
        <f t="shared" si="11"/>
        <v/>
      </c>
      <c r="AB30" s="23">
        <f t="shared" si="12"/>
        <v>0</v>
      </c>
      <c r="AC30" s="132" t="str">
        <f t="shared" si="13"/>
        <v/>
      </c>
      <c r="AD30" s="15" t="str">
        <f t="shared" si="14"/>
        <v/>
      </c>
    </row>
    <row r="31" spans="1:30" x14ac:dyDescent="0.3">
      <c r="A31" s="71"/>
      <c r="B31" s="105"/>
      <c r="C31" s="105"/>
      <c r="D31" s="116"/>
      <c r="E31" s="118"/>
      <c r="F31" s="112" t="str">
        <f t="shared" si="0"/>
        <v/>
      </c>
      <c r="G31" s="115" t="str">
        <f t="shared" si="1"/>
        <v/>
      </c>
      <c r="H31" s="130" t="str">
        <f t="shared" si="16"/>
        <v/>
      </c>
      <c r="I31" s="130" t="str">
        <f t="shared" si="16"/>
        <v/>
      </c>
      <c r="J31" s="131" t="str">
        <f t="shared" si="16"/>
        <v/>
      </c>
      <c r="K31" s="130" t="str">
        <f t="shared" si="16"/>
        <v/>
      </c>
      <c r="L31" s="130" t="str">
        <f t="shared" si="16"/>
        <v/>
      </c>
      <c r="M31" s="131" t="str">
        <f t="shared" si="16"/>
        <v/>
      </c>
      <c r="N31" s="130" t="str">
        <f t="shared" si="16"/>
        <v/>
      </c>
      <c r="O31" s="130" t="str">
        <f t="shared" si="16"/>
        <v/>
      </c>
      <c r="P31" s="131" t="str">
        <f t="shared" si="16"/>
        <v/>
      </c>
      <c r="Q31" s="23" t="str">
        <f t="shared" si="3"/>
        <v/>
      </c>
      <c r="R31" s="23" t="str">
        <f t="shared" si="4"/>
        <v/>
      </c>
      <c r="S31" s="136" t="str">
        <f t="shared" si="5"/>
        <v/>
      </c>
      <c r="T31" s="24" t="str">
        <f t="shared" si="6"/>
        <v/>
      </c>
      <c r="U31" s="23">
        <f t="shared" si="7"/>
        <v>0</v>
      </c>
      <c r="V31" s="14" t="str">
        <f t="shared" si="17"/>
        <v/>
      </c>
      <c r="W31" s="14" t="str">
        <f t="shared" si="17"/>
        <v/>
      </c>
      <c r="X31" s="14" t="str">
        <f t="shared" si="17"/>
        <v/>
      </c>
      <c r="Y31" s="9" t="str">
        <f t="shared" si="9"/>
        <v/>
      </c>
      <c r="Z31" s="23">
        <f t="shared" si="10"/>
        <v>0</v>
      </c>
      <c r="AA31" s="23" t="str">
        <f t="shared" si="11"/>
        <v/>
      </c>
      <c r="AB31" s="23">
        <f t="shared" si="12"/>
        <v>0</v>
      </c>
      <c r="AC31" s="132" t="str">
        <f t="shared" si="13"/>
        <v/>
      </c>
      <c r="AD31" s="15" t="str">
        <f t="shared" si="14"/>
        <v/>
      </c>
    </row>
    <row r="32" spans="1:30" x14ac:dyDescent="0.3">
      <c r="A32" s="71"/>
      <c r="B32" s="105"/>
      <c r="C32" s="105"/>
      <c r="D32" s="116"/>
      <c r="E32" s="118"/>
      <c r="F32" s="112" t="str">
        <f t="shared" si="0"/>
        <v/>
      </c>
      <c r="G32" s="115" t="str">
        <f t="shared" si="1"/>
        <v/>
      </c>
      <c r="H32" s="130" t="str">
        <f t="shared" si="16"/>
        <v/>
      </c>
      <c r="I32" s="130" t="str">
        <f t="shared" si="16"/>
        <v/>
      </c>
      <c r="J32" s="131" t="str">
        <f t="shared" si="16"/>
        <v/>
      </c>
      <c r="K32" s="130" t="str">
        <f t="shared" si="16"/>
        <v/>
      </c>
      <c r="L32" s="130" t="str">
        <f t="shared" si="16"/>
        <v/>
      </c>
      <c r="M32" s="131" t="str">
        <f t="shared" si="16"/>
        <v/>
      </c>
      <c r="N32" s="130" t="str">
        <f t="shared" si="16"/>
        <v/>
      </c>
      <c r="O32" s="130" t="str">
        <f t="shared" si="16"/>
        <v/>
      </c>
      <c r="P32" s="131" t="str">
        <f t="shared" si="16"/>
        <v/>
      </c>
      <c r="Q32" s="23" t="str">
        <f t="shared" si="3"/>
        <v/>
      </c>
      <c r="R32" s="23" t="str">
        <f t="shared" si="4"/>
        <v/>
      </c>
      <c r="S32" s="136" t="str">
        <f t="shared" si="5"/>
        <v/>
      </c>
      <c r="T32" s="24" t="str">
        <f t="shared" si="6"/>
        <v/>
      </c>
      <c r="U32" s="23">
        <f t="shared" si="7"/>
        <v>0</v>
      </c>
      <c r="V32" s="14" t="str">
        <f t="shared" si="17"/>
        <v/>
      </c>
      <c r="W32" s="14" t="str">
        <f t="shared" si="17"/>
        <v/>
      </c>
      <c r="X32" s="14" t="str">
        <f t="shared" si="17"/>
        <v/>
      </c>
      <c r="Y32" s="9" t="str">
        <f t="shared" si="9"/>
        <v/>
      </c>
      <c r="Z32" s="23">
        <f t="shared" si="10"/>
        <v>0</v>
      </c>
      <c r="AA32" s="23" t="str">
        <f t="shared" si="11"/>
        <v/>
      </c>
      <c r="AB32" s="23">
        <f t="shared" si="12"/>
        <v>0</v>
      </c>
      <c r="AC32" s="132" t="str">
        <f t="shared" si="13"/>
        <v/>
      </c>
      <c r="AD32" s="15" t="str">
        <f t="shared" si="14"/>
        <v/>
      </c>
    </row>
    <row r="33" spans="1:30" x14ac:dyDescent="0.3">
      <c r="A33" s="71"/>
      <c r="B33" s="105"/>
      <c r="C33" s="105"/>
      <c r="D33" s="116"/>
      <c r="E33" s="118"/>
      <c r="F33" s="112" t="str">
        <f t="shared" si="0"/>
        <v/>
      </c>
      <c r="G33" s="115" t="str">
        <f t="shared" si="1"/>
        <v/>
      </c>
      <c r="H33" s="130" t="str">
        <f t="shared" si="16"/>
        <v/>
      </c>
      <c r="I33" s="130" t="str">
        <f t="shared" si="16"/>
        <v/>
      </c>
      <c r="J33" s="131" t="str">
        <f t="shared" si="16"/>
        <v/>
      </c>
      <c r="K33" s="130" t="str">
        <f t="shared" si="16"/>
        <v/>
      </c>
      <c r="L33" s="130" t="str">
        <f t="shared" si="16"/>
        <v/>
      </c>
      <c r="M33" s="131" t="str">
        <f t="shared" si="16"/>
        <v/>
      </c>
      <c r="N33" s="130" t="str">
        <f t="shared" si="16"/>
        <v/>
      </c>
      <c r="O33" s="130" t="str">
        <f t="shared" si="16"/>
        <v/>
      </c>
      <c r="P33" s="131" t="str">
        <f t="shared" si="16"/>
        <v/>
      </c>
      <c r="Q33" s="23" t="str">
        <f t="shared" si="3"/>
        <v/>
      </c>
      <c r="R33" s="23" t="str">
        <f t="shared" si="4"/>
        <v/>
      </c>
      <c r="S33" s="136" t="str">
        <f t="shared" si="5"/>
        <v/>
      </c>
      <c r="T33" s="24" t="str">
        <f t="shared" si="6"/>
        <v/>
      </c>
      <c r="U33" s="23">
        <f t="shared" si="7"/>
        <v>0</v>
      </c>
      <c r="V33" s="14" t="str">
        <f t="shared" si="17"/>
        <v/>
      </c>
      <c r="W33" s="14" t="str">
        <f t="shared" si="17"/>
        <v/>
      </c>
      <c r="X33" s="14" t="str">
        <f t="shared" si="17"/>
        <v/>
      </c>
      <c r="Y33" s="9" t="str">
        <f t="shared" si="9"/>
        <v/>
      </c>
      <c r="Z33" s="23">
        <f t="shared" si="10"/>
        <v>0</v>
      </c>
      <c r="AA33" s="23" t="str">
        <f t="shared" si="11"/>
        <v/>
      </c>
      <c r="AB33" s="23">
        <f t="shared" si="12"/>
        <v>0</v>
      </c>
      <c r="AC33" s="132" t="str">
        <f t="shared" si="13"/>
        <v/>
      </c>
      <c r="AD33" s="15" t="str">
        <f t="shared" si="14"/>
        <v/>
      </c>
    </row>
    <row r="34" spans="1:30" x14ac:dyDescent="0.3">
      <c r="A34" s="71"/>
      <c r="B34" s="105"/>
      <c r="C34" s="105"/>
      <c r="D34" s="116"/>
      <c r="E34" s="118"/>
      <c r="F34" s="112" t="str">
        <f t="shared" si="0"/>
        <v/>
      </c>
      <c r="G34" s="115" t="str">
        <f t="shared" si="1"/>
        <v/>
      </c>
      <c r="H34" s="130" t="str">
        <f t="shared" si="16"/>
        <v/>
      </c>
      <c r="I34" s="130" t="str">
        <f t="shared" si="16"/>
        <v/>
      </c>
      <c r="J34" s="131" t="str">
        <f t="shared" si="16"/>
        <v/>
      </c>
      <c r="K34" s="130" t="str">
        <f t="shared" si="16"/>
        <v/>
      </c>
      <c r="L34" s="130" t="str">
        <f t="shared" si="16"/>
        <v/>
      </c>
      <c r="M34" s="131" t="str">
        <f t="shared" si="16"/>
        <v/>
      </c>
      <c r="N34" s="130" t="str">
        <f t="shared" si="16"/>
        <v/>
      </c>
      <c r="O34" s="130" t="str">
        <f t="shared" si="16"/>
        <v/>
      </c>
      <c r="P34" s="131" t="str">
        <f t="shared" si="16"/>
        <v/>
      </c>
      <c r="Q34" s="23" t="str">
        <f t="shared" si="3"/>
        <v/>
      </c>
      <c r="R34" s="23" t="str">
        <f t="shared" si="4"/>
        <v/>
      </c>
      <c r="S34" s="136" t="str">
        <f t="shared" si="5"/>
        <v/>
      </c>
      <c r="T34" s="24" t="str">
        <f t="shared" si="6"/>
        <v/>
      </c>
      <c r="U34" s="23">
        <f t="shared" si="7"/>
        <v>0</v>
      </c>
      <c r="V34" s="14" t="str">
        <f t="shared" si="17"/>
        <v/>
      </c>
      <c r="W34" s="14" t="str">
        <f t="shared" si="17"/>
        <v/>
      </c>
      <c r="X34" s="14" t="str">
        <f t="shared" si="17"/>
        <v/>
      </c>
      <c r="Y34" s="9" t="str">
        <f t="shared" si="9"/>
        <v/>
      </c>
      <c r="Z34" s="23">
        <f t="shared" si="10"/>
        <v>0</v>
      </c>
      <c r="AA34" s="23" t="str">
        <f t="shared" si="11"/>
        <v/>
      </c>
      <c r="AB34" s="23">
        <f t="shared" si="12"/>
        <v>0</v>
      </c>
      <c r="AC34" s="132" t="str">
        <f t="shared" si="13"/>
        <v/>
      </c>
      <c r="AD34" s="15" t="str">
        <f t="shared" si="14"/>
        <v/>
      </c>
    </row>
    <row r="35" spans="1:30" x14ac:dyDescent="0.3">
      <c r="A35" s="71"/>
      <c r="B35" s="105"/>
      <c r="C35" s="105"/>
      <c r="D35" s="116"/>
      <c r="E35" s="118"/>
      <c r="F35" s="112" t="str">
        <f t="shared" si="0"/>
        <v/>
      </c>
      <c r="G35" s="115" t="str">
        <f t="shared" si="1"/>
        <v/>
      </c>
      <c r="H35" s="130" t="str">
        <f t="shared" si="16"/>
        <v/>
      </c>
      <c r="I35" s="130" t="str">
        <f t="shared" si="16"/>
        <v/>
      </c>
      <c r="J35" s="131" t="str">
        <f t="shared" si="16"/>
        <v/>
      </c>
      <c r="K35" s="130" t="str">
        <f t="shared" si="16"/>
        <v/>
      </c>
      <c r="L35" s="130" t="str">
        <f t="shared" si="16"/>
        <v/>
      </c>
      <c r="M35" s="131" t="str">
        <f t="shared" si="16"/>
        <v/>
      </c>
      <c r="N35" s="130" t="str">
        <f t="shared" si="16"/>
        <v/>
      </c>
      <c r="O35" s="130" t="str">
        <f t="shared" si="16"/>
        <v/>
      </c>
      <c r="P35" s="131" t="str">
        <f t="shared" si="16"/>
        <v/>
      </c>
      <c r="Q35" s="23" t="str">
        <f t="shared" si="3"/>
        <v/>
      </c>
      <c r="R35" s="23" t="str">
        <f t="shared" si="4"/>
        <v/>
      </c>
      <c r="S35" s="136" t="str">
        <f t="shared" si="5"/>
        <v/>
      </c>
      <c r="T35" s="24" t="str">
        <f t="shared" si="6"/>
        <v/>
      </c>
      <c r="U35" s="23">
        <f t="shared" si="7"/>
        <v>0</v>
      </c>
      <c r="V35" s="14" t="str">
        <f t="shared" si="17"/>
        <v/>
      </c>
      <c r="W35" s="14" t="str">
        <f t="shared" si="17"/>
        <v/>
      </c>
      <c r="X35" s="14" t="str">
        <f t="shared" si="17"/>
        <v/>
      </c>
      <c r="Y35" s="9" t="str">
        <f t="shared" si="9"/>
        <v/>
      </c>
      <c r="Z35" s="23">
        <f t="shared" si="10"/>
        <v>0</v>
      </c>
      <c r="AA35" s="23" t="str">
        <f t="shared" si="11"/>
        <v/>
      </c>
      <c r="AB35" s="23">
        <f t="shared" si="12"/>
        <v>0</v>
      </c>
      <c r="AC35" s="132" t="str">
        <f t="shared" si="13"/>
        <v/>
      </c>
      <c r="AD35" s="15" t="str">
        <f t="shared" si="14"/>
        <v/>
      </c>
    </row>
    <row r="36" spans="1:30" x14ac:dyDescent="0.3">
      <c r="A36" s="71"/>
      <c r="B36" s="58"/>
      <c r="C36" s="58"/>
      <c r="D36" s="116"/>
      <c r="E36" s="118"/>
      <c r="F36" s="112" t="str">
        <f t="shared" si="0"/>
        <v/>
      </c>
      <c r="G36" s="115" t="str">
        <f t="shared" si="1"/>
        <v/>
      </c>
      <c r="H36" s="130" t="str">
        <f t="shared" si="16"/>
        <v/>
      </c>
      <c r="I36" s="130" t="str">
        <f t="shared" si="16"/>
        <v/>
      </c>
      <c r="J36" s="131" t="str">
        <f t="shared" si="16"/>
        <v/>
      </c>
      <c r="K36" s="130" t="str">
        <f t="shared" si="16"/>
        <v/>
      </c>
      <c r="L36" s="130" t="str">
        <f t="shared" si="16"/>
        <v/>
      </c>
      <c r="M36" s="131" t="str">
        <f t="shared" si="16"/>
        <v/>
      </c>
      <c r="N36" s="130" t="str">
        <f t="shared" si="16"/>
        <v/>
      </c>
      <c r="O36" s="130" t="str">
        <f t="shared" si="16"/>
        <v/>
      </c>
      <c r="P36" s="131" t="str">
        <f t="shared" si="16"/>
        <v/>
      </c>
      <c r="Q36" s="23" t="str">
        <f t="shared" si="3"/>
        <v/>
      </c>
      <c r="R36" s="23" t="str">
        <f t="shared" si="4"/>
        <v/>
      </c>
      <c r="S36" s="136" t="str">
        <f t="shared" si="5"/>
        <v/>
      </c>
      <c r="T36" s="24" t="str">
        <f t="shared" si="6"/>
        <v/>
      </c>
      <c r="U36" s="23">
        <f t="shared" si="7"/>
        <v>0</v>
      </c>
      <c r="V36" s="14" t="str">
        <f t="shared" si="17"/>
        <v/>
      </c>
      <c r="W36" s="14" t="str">
        <f t="shared" si="17"/>
        <v/>
      </c>
      <c r="X36" s="14" t="str">
        <f t="shared" si="17"/>
        <v/>
      </c>
      <c r="Y36" s="9" t="str">
        <f t="shared" si="9"/>
        <v/>
      </c>
      <c r="Z36" s="23">
        <f t="shared" si="10"/>
        <v>0</v>
      </c>
      <c r="AA36" s="23" t="str">
        <f t="shared" si="11"/>
        <v/>
      </c>
      <c r="AB36" s="23">
        <f t="shared" si="12"/>
        <v>0</v>
      </c>
      <c r="AC36" s="132" t="str">
        <f t="shared" si="13"/>
        <v/>
      </c>
      <c r="AD36" s="15" t="str">
        <f t="shared" si="14"/>
        <v/>
      </c>
    </row>
    <row r="37" spans="1:30" x14ac:dyDescent="0.3">
      <c r="A37" s="71"/>
      <c r="B37" s="60"/>
      <c r="C37" s="60"/>
      <c r="D37" s="116"/>
      <c r="E37" s="107"/>
      <c r="F37" s="112" t="str">
        <f t="shared" si="0"/>
        <v/>
      </c>
      <c r="G37" s="115" t="str">
        <f t="shared" si="1"/>
        <v/>
      </c>
      <c r="H37" s="130" t="str">
        <f t="shared" ref="H37:P46" si="18">IFERROR(VLOOKUP($A37,Resultats_Trial,H$4,FALSE),"")</f>
        <v/>
      </c>
      <c r="I37" s="130" t="str">
        <f t="shared" si="18"/>
        <v/>
      </c>
      <c r="J37" s="131" t="str">
        <f t="shared" si="18"/>
        <v/>
      </c>
      <c r="K37" s="130" t="str">
        <f t="shared" si="18"/>
        <v/>
      </c>
      <c r="L37" s="130" t="str">
        <f t="shared" si="18"/>
        <v/>
      </c>
      <c r="M37" s="131" t="str">
        <f t="shared" si="18"/>
        <v/>
      </c>
      <c r="N37" s="130" t="str">
        <f t="shared" si="18"/>
        <v/>
      </c>
      <c r="O37" s="130" t="str">
        <f t="shared" si="18"/>
        <v/>
      </c>
      <c r="P37" s="131" t="str">
        <f t="shared" si="18"/>
        <v/>
      </c>
      <c r="Q37" s="23" t="str">
        <f t="shared" si="3"/>
        <v/>
      </c>
      <c r="R37" s="23" t="str">
        <f t="shared" si="4"/>
        <v/>
      </c>
      <c r="S37" s="136" t="str">
        <f t="shared" si="5"/>
        <v/>
      </c>
      <c r="T37" s="24" t="str">
        <f t="shared" si="6"/>
        <v/>
      </c>
      <c r="U37" s="23">
        <f t="shared" si="7"/>
        <v>0</v>
      </c>
      <c r="V37" s="14" t="str">
        <f t="shared" si="17"/>
        <v/>
      </c>
      <c r="W37" s="14" t="str">
        <f t="shared" si="17"/>
        <v/>
      </c>
      <c r="X37" s="14" t="str">
        <f t="shared" si="17"/>
        <v/>
      </c>
      <c r="Y37" s="9" t="str">
        <f t="shared" si="9"/>
        <v/>
      </c>
      <c r="Z37" s="23">
        <f t="shared" si="10"/>
        <v>0</v>
      </c>
      <c r="AA37" s="23" t="str">
        <f t="shared" si="11"/>
        <v/>
      </c>
      <c r="AB37" s="23">
        <f t="shared" si="12"/>
        <v>0</v>
      </c>
      <c r="AC37" s="132" t="str">
        <f t="shared" si="13"/>
        <v/>
      </c>
      <c r="AD37" s="15" t="str">
        <f t="shared" si="14"/>
        <v/>
      </c>
    </row>
    <row r="38" spans="1:30" x14ac:dyDescent="0.3">
      <c r="A38" s="71"/>
      <c r="B38" s="58"/>
      <c r="C38" s="58"/>
      <c r="D38" s="116"/>
      <c r="E38" s="107"/>
      <c r="F38" s="112" t="str">
        <f t="shared" si="0"/>
        <v/>
      </c>
      <c r="G38" s="115" t="str">
        <f t="shared" si="1"/>
        <v/>
      </c>
      <c r="H38" s="130" t="str">
        <f t="shared" si="18"/>
        <v/>
      </c>
      <c r="I38" s="130" t="str">
        <f t="shared" si="18"/>
        <v/>
      </c>
      <c r="J38" s="131" t="str">
        <f t="shared" si="18"/>
        <v/>
      </c>
      <c r="K38" s="130" t="str">
        <f t="shared" si="18"/>
        <v/>
      </c>
      <c r="L38" s="130" t="str">
        <f t="shared" si="18"/>
        <v/>
      </c>
      <c r="M38" s="131" t="str">
        <f t="shared" si="18"/>
        <v/>
      </c>
      <c r="N38" s="130" t="str">
        <f t="shared" si="18"/>
        <v/>
      </c>
      <c r="O38" s="130" t="str">
        <f t="shared" si="18"/>
        <v/>
      </c>
      <c r="P38" s="131" t="str">
        <f t="shared" si="18"/>
        <v/>
      </c>
      <c r="Q38" s="23" t="str">
        <f t="shared" si="3"/>
        <v/>
      </c>
      <c r="R38" s="23" t="str">
        <f t="shared" si="4"/>
        <v/>
      </c>
      <c r="S38" s="136" t="str">
        <f t="shared" si="5"/>
        <v/>
      </c>
      <c r="T38" s="24" t="str">
        <f t="shared" si="6"/>
        <v/>
      </c>
      <c r="U38" s="23">
        <f t="shared" si="7"/>
        <v>0</v>
      </c>
      <c r="V38" s="14" t="str">
        <f t="shared" si="17"/>
        <v/>
      </c>
      <c r="W38" s="14" t="str">
        <f t="shared" si="17"/>
        <v/>
      </c>
      <c r="X38" s="14" t="str">
        <f t="shared" si="17"/>
        <v/>
      </c>
      <c r="Y38" s="9" t="str">
        <f t="shared" si="9"/>
        <v/>
      </c>
      <c r="Z38" s="23">
        <f t="shared" si="10"/>
        <v>0</v>
      </c>
      <c r="AA38" s="23" t="str">
        <f t="shared" si="11"/>
        <v/>
      </c>
      <c r="AB38" s="23">
        <f t="shared" si="12"/>
        <v>0</v>
      </c>
      <c r="AC38" s="132" t="str">
        <f t="shared" si="13"/>
        <v/>
      </c>
      <c r="AD38" s="15" t="str">
        <f t="shared" si="14"/>
        <v/>
      </c>
    </row>
    <row r="39" spans="1:30" x14ac:dyDescent="0.3">
      <c r="A39" s="71"/>
      <c r="B39" s="58"/>
      <c r="C39" s="58"/>
      <c r="D39" s="116"/>
      <c r="E39" s="107"/>
      <c r="F39" s="112" t="str">
        <f t="shared" si="0"/>
        <v/>
      </c>
      <c r="G39" s="115" t="str">
        <f t="shared" si="1"/>
        <v/>
      </c>
      <c r="H39" s="130" t="str">
        <f t="shared" si="18"/>
        <v/>
      </c>
      <c r="I39" s="130" t="str">
        <f t="shared" si="18"/>
        <v/>
      </c>
      <c r="J39" s="131" t="str">
        <f t="shared" si="18"/>
        <v/>
      </c>
      <c r="K39" s="130" t="str">
        <f t="shared" si="18"/>
        <v/>
      </c>
      <c r="L39" s="130" t="str">
        <f t="shared" si="18"/>
        <v/>
      </c>
      <c r="M39" s="131" t="str">
        <f t="shared" si="18"/>
        <v/>
      </c>
      <c r="N39" s="130" t="str">
        <f t="shared" si="18"/>
        <v/>
      </c>
      <c r="O39" s="130" t="str">
        <f t="shared" si="18"/>
        <v/>
      </c>
      <c r="P39" s="131" t="str">
        <f t="shared" si="18"/>
        <v/>
      </c>
      <c r="Q39" s="23" t="str">
        <f t="shared" si="3"/>
        <v/>
      </c>
      <c r="R39" s="23" t="str">
        <f t="shared" si="4"/>
        <v/>
      </c>
      <c r="S39" s="136" t="str">
        <f t="shared" si="5"/>
        <v/>
      </c>
      <c r="T39" s="24" t="str">
        <f t="shared" si="6"/>
        <v/>
      </c>
      <c r="U39" s="23">
        <f t="shared" si="7"/>
        <v>0</v>
      </c>
      <c r="V39" s="14" t="str">
        <f t="shared" si="17"/>
        <v/>
      </c>
      <c r="W39" s="14" t="str">
        <f t="shared" si="17"/>
        <v/>
      </c>
      <c r="X39" s="14" t="str">
        <f t="shared" si="17"/>
        <v/>
      </c>
      <c r="Y39" s="9" t="str">
        <f t="shared" si="9"/>
        <v/>
      </c>
      <c r="Z39" s="23">
        <f t="shared" si="10"/>
        <v>0</v>
      </c>
      <c r="AA39" s="23" t="str">
        <f t="shared" si="11"/>
        <v/>
      </c>
      <c r="AB39" s="23">
        <f t="shared" si="12"/>
        <v>0</v>
      </c>
      <c r="AC39" s="132" t="str">
        <f t="shared" si="13"/>
        <v/>
      </c>
      <c r="AD39" s="15" t="str">
        <f t="shared" si="14"/>
        <v/>
      </c>
    </row>
    <row r="40" spans="1:30" x14ac:dyDescent="0.3">
      <c r="A40" s="71"/>
      <c r="B40" s="58"/>
      <c r="C40" s="58"/>
      <c r="D40" s="116"/>
      <c r="E40" s="107"/>
      <c r="F40" s="112" t="str">
        <f t="shared" si="0"/>
        <v/>
      </c>
      <c r="G40" s="115" t="str">
        <f t="shared" si="1"/>
        <v/>
      </c>
      <c r="H40" s="130" t="str">
        <f t="shared" si="18"/>
        <v/>
      </c>
      <c r="I40" s="130" t="str">
        <f t="shared" si="18"/>
        <v/>
      </c>
      <c r="J40" s="131" t="str">
        <f t="shared" si="18"/>
        <v/>
      </c>
      <c r="K40" s="130" t="str">
        <f t="shared" si="18"/>
        <v/>
      </c>
      <c r="L40" s="130" t="str">
        <f t="shared" si="18"/>
        <v/>
      </c>
      <c r="M40" s="131" t="str">
        <f t="shared" si="18"/>
        <v/>
      </c>
      <c r="N40" s="130" t="str">
        <f t="shared" si="18"/>
        <v/>
      </c>
      <c r="O40" s="130" t="str">
        <f t="shared" si="18"/>
        <v/>
      </c>
      <c r="P40" s="131" t="str">
        <f t="shared" si="18"/>
        <v/>
      </c>
      <c r="Q40" s="23" t="str">
        <f t="shared" si="3"/>
        <v/>
      </c>
      <c r="R40" s="23" t="str">
        <f t="shared" si="4"/>
        <v/>
      </c>
      <c r="S40" s="136" t="str">
        <f t="shared" si="5"/>
        <v/>
      </c>
      <c r="T40" s="24" t="str">
        <f t="shared" si="6"/>
        <v/>
      </c>
      <c r="U40" s="23">
        <f t="shared" si="7"/>
        <v>0</v>
      </c>
      <c r="V40" s="14" t="str">
        <f t="shared" si="17"/>
        <v/>
      </c>
      <c r="W40" s="14" t="str">
        <f t="shared" si="17"/>
        <v/>
      </c>
      <c r="X40" s="14" t="str">
        <f t="shared" si="17"/>
        <v/>
      </c>
      <c r="Y40" s="9" t="str">
        <f t="shared" si="9"/>
        <v/>
      </c>
      <c r="Z40" s="23">
        <f t="shared" si="10"/>
        <v>0</v>
      </c>
      <c r="AA40" s="23" t="str">
        <f t="shared" si="11"/>
        <v/>
      </c>
      <c r="AB40" s="23">
        <f t="shared" si="12"/>
        <v>0</v>
      </c>
      <c r="AC40" s="132" t="str">
        <f t="shared" si="13"/>
        <v/>
      </c>
      <c r="AD40" s="15" t="str">
        <f t="shared" si="14"/>
        <v/>
      </c>
    </row>
    <row r="41" spans="1:30" x14ac:dyDescent="0.3">
      <c r="A41" s="71"/>
      <c r="B41" s="105"/>
      <c r="C41" s="105"/>
      <c r="D41" s="116"/>
      <c r="E41" s="118"/>
      <c r="F41" s="112" t="str">
        <f t="shared" si="0"/>
        <v/>
      </c>
      <c r="G41" s="115" t="str">
        <f t="shared" si="1"/>
        <v/>
      </c>
      <c r="H41" s="130" t="str">
        <f t="shared" si="18"/>
        <v/>
      </c>
      <c r="I41" s="130" t="str">
        <f t="shared" si="18"/>
        <v/>
      </c>
      <c r="J41" s="131" t="str">
        <f t="shared" si="18"/>
        <v/>
      </c>
      <c r="K41" s="130" t="str">
        <f t="shared" si="18"/>
        <v/>
      </c>
      <c r="L41" s="130" t="str">
        <f t="shared" si="18"/>
        <v/>
      </c>
      <c r="M41" s="131" t="str">
        <f t="shared" si="18"/>
        <v/>
      </c>
      <c r="N41" s="130" t="str">
        <f t="shared" si="18"/>
        <v/>
      </c>
      <c r="O41" s="130" t="str">
        <f t="shared" si="18"/>
        <v/>
      </c>
      <c r="P41" s="131" t="str">
        <f t="shared" si="18"/>
        <v/>
      </c>
      <c r="Q41" s="23" t="str">
        <f t="shared" si="3"/>
        <v/>
      </c>
      <c r="R41" s="23" t="str">
        <f t="shared" si="4"/>
        <v/>
      </c>
      <c r="S41" s="136" t="str">
        <f t="shared" si="5"/>
        <v/>
      </c>
      <c r="T41" s="24" t="str">
        <f t="shared" si="6"/>
        <v/>
      </c>
      <c r="U41" s="23">
        <f t="shared" si="7"/>
        <v>0</v>
      </c>
      <c r="V41" s="14" t="str">
        <f t="shared" si="17"/>
        <v/>
      </c>
      <c r="W41" s="14" t="str">
        <f t="shared" si="17"/>
        <v/>
      </c>
      <c r="X41" s="14" t="str">
        <f t="shared" si="17"/>
        <v/>
      </c>
      <c r="Y41" s="9" t="str">
        <f t="shared" si="9"/>
        <v/>
      </c>
      <c r="Z41" s="23">
        <f t="shared" si="10"/>
        <v>0</v>
      </c>
      <c r="AA41" s="23" t="str">
        <f t="shared" si="11"/>
        <v/>
      </c>
      <c r="AB41" s="23">
        <f t="shared" si="12"/>
        <v>0</v>
      </c>
      <c r="AC41" s="132" t="str">
        <f t="shared" si="13"/>
        <v/>
      </c>
      <c r="AD41" s="15" t="str">
        <f t="shared" si="14"/>
        <v/>
      </c>
    </row>
    <row r="42" spans="1:30" x14ac:dyDescent="0.3">
      <c r="A42" s="71"/>
      <c r="B42" s="105"/>
      <c r="C42" s="105"/>
      <c r="D42" s="116"/>
      <c r="E42" s="118"/>
      <c r="F42" s="112" t="str">
        <f t="shared" si="0"/>
        <v/>
      </c>
      <c r="G42" s="115" t="str">
        <f t="shared" si="1"/>
        <v/>
      </c>
      <c r="H42" s="130" t="str">
        <f t="shared" si="18"/>
        <v/>
      </c>
      <c r="I42" s="130" t="str">
        <f t="shared" si="18"/>
        <v/>
      </c>
      <c r="J42" s="131" t="str">
        <f t="shared" si="18"/>
        <v/>
      </c>
      <c r="K42" s="130" t="str">
        <f t="shared" si="18"/>
        <v/>
      </c>
      <c r="L42" s="130" t="str">
        <f t="shared" si="18"/>
        <v/>
      </c>
      <c r="M42" s="131" t="str">
        <f t="shared" si="18"/>
        <v/>
      </c>
      <c r="N42" s="130" t="str">
        <f t="shared" si="18"/>
        <v/>
      </c>
      <c r="O42" s="130" t="str">
        <f t="shared" si="18"/>
        <v/>
      </c>
      <c r="P42" s="131" t="str">
        <f t="shared" si="18"/>
        <v/>
      </c>
      <c r="Q42" s="23" t="str">
        <f t="shared" si="3"/>
        <v/>
      </c>
      <c r="R42" s="23" t="str">
        <f t="shared" si="4"/>
        <v/>
      </c>
      <c r="S42" s="136" t="str">
        <f t="shared" si="5"/>
        <v/>
      </c>
      <c r="T42" s="24" t="str">
        <f t="shared" si="6"/>
        <v/>
      </c>
      <c r="U42" s="23">
        <f t="shared" si="7"/>
        <v>0</v>
      </c>
      <c r="V42" s="14" t="str">
        <f t="shared" si="17"/>
        <v/>
      </c>
      <c r="W42" s="14" t="str">
        <f t="shared" si="17"/>
        <v/>
      </c>
      <c r="X42" s="14" t="str">
        <f t="shared" si="17"/>
        <v/>
      </c>
      <c r="Y42" s="9" t="str">
        <f t="shared" si="9"/>
        <v/>
      </c>
      <c r="Z42" s="23">
        <f t="shared" si="10"/>
        <v>0</v>
      </c>
      <c r="AA42" s="23" t="str">
        <f t="shared" si="11"/>
        <v/>
      </c>
      <c r="AB42" s="23">
        <f t="shared" si="12"/>
        <v>0</v>
      </c>
      <c r="AC42" s="132" t="str">
        <f t="shared" si="13"/>
        <v/>
      </c>
      <c r="AD42" s="15" t="str">
        <f t="shared" si="14"/>
        <v/>
      </c>
    </row>
    <row r="43" spans="1:30" x14ac:dyDescent="0.3">
      <c r="A43" s="71"/>
      <c r="B43" s="105"/>
      <c r="C43" s="105"/>
      <c r="D43" s="116"/>
      <c r="E43" s="118"/>
      <c r="F43" s="112" t="str">
        <f t="shared" si="0"/>
        <v/>
      </c>
      <c r="G43" s="115" t="str">
        <f t="shared" si="1"/>
        <v/>
      </c>
      <c r="H43" s="130" t="str">
        <f t="shared" si="18"/>
        <v/>
      </c>
      <c r="I43" s="130" t="str">
        <f t="shared" si="18"/>
        <v/>
      </c>
      <c r="J43" s="131" t="str">
        <f t="shared" si="18"/>
        <v/>
      </c>
      <c r="K43" s="130" t="str">
        <f t="shared" si="18"/>
        <v/>
      </c>
      <c r="L43" s="130" t="str">
        <f t="shared" si="18"/>
        <v/>
      </c>
      <c r="M43" s="131" t="str">
        <f t="shared" si="18"/>
        <v/>
      </c>
      <c r="N43" s="130" t="str">
        <f t="shared" si="18"/>
        <v/>
      </c>
      <c r="O43" s="130" t="str">
        <f t="shared" si="18"/>
        <v/>
      </c>
      <c r="P43" s="131" t="str">
        <f t="shared" si="18"/>
        <v/>
      </c>
      <c r="Q43" s="23" t="str">
        <f t="shared" si="3"/>
        <v/>
      </c>
      <c r="R43" s="23" t="str">
        <f t="shared" si="4"/>
        <v/>
      </c>
      <c r="S43" s="136" t="str">
        <f t="shared" si="5"/>
        <v/>
      </c>
      <c r="T43" s="24" t="str">
        <f t="shared" si="6"/>
        <v/>
      </c>
      <c r="U43" s="23">
        <f t="shared" si="7"/>
        <v>0</v>
      </c>
      <c r="V43" s="14" t="str">
        <f t="shared" si="17"/>
        <v/>
      </c>
      <c r="W43" s="14" t="str">
        <f t="shared" si="17"/>
        <v/>
      </c>
      <c r="X43" s="14" t="str">
        <f t="shared" si="17"/>
        <v/>
      </c>
      <c r="Y43" s="9" t="str">
        <f t="shared" si="9"/>
        <v/>
      </c>
      <c r="Z43" s="23">
        <f t="shared" si="10"/>
        <v>0</v>
      </c>
      <c r="AA43" s="23" t="str">
        <f t="shared" si="11"/>
        <v/>
      </c>
      <c r="AB43" s="23">
        <f t="shared" si="12"/>
        <v>0</v>
      </c>
      <c r="AC43" s="132" t="str">
        <f t="shared" si="13"/>
        <v/>
      </c>
      <c r="AD43" s="15" t="str">
        <f t="shared" si="14"/>
        <v/>
      </c>
    </row>
    <row r="44" spans="1:30" x14ac:dyDescent="0.3">
      <c r="A44" s="71"/>
      <c r="B44" s="105"/>
      <c r="C44" s="105"/>
      <c r="D44" s="116"/>
      <c r="E44" s="118"/>
      <c r="F44" s="112" t="str">
        <f t="shared" si="0"/>
        <v/>
      </c>
      <c r="G44" s="115" t="str">
        <f t="shared" si="1"/>
        <v/>
      </c>
      <c r="H44" s="130" t="str">
        <f t="shared" si="18"/>
        <v/>
      </c>
      <c r="I44" s="130" t="str">
        <f t="shared" si="18"/>
        <v/>
      </c>
      <c r="J44" s="131" t="str">
        <f t="shared" si="18"/>
        <v/>
      </c>
      <c r="K44" s="130" t="str">
        <f t="shared" si="18"/>
        <v/>
      </c>
      <c r="L44" s="130" t="str">
        <f t="shared" si="18"/>
        <v/>
      </c>
      <c r="M44" s="131" t="str">
        <f t="shared" si="18"/>
        <v/>
      </c>
      <c r="N44" s="130" t="str">
        <f t="shared" si="18"/>
        <v/>
      </c>
      <c r="O44" s="130" t="str">
        <f t="shared" si="18"/>
        <v/>
      </c>
      <c r="P44" s="131" t="str">
        <f t="shared" si="18"/>
        <v/>
      </c>
      <c r="Q44" s="23" t="str">
        <f t="shared" si="3"/>
        <v/>
      </c>
      <c r="R44" s="23" t="str">
        <f t="shared" si="4"/>
        <v/>
      </c>
      <c r="S44" s="136" t="str">
        <f t="shared" si="5"/>
        <v/>
      </c>
      <c r="T44" s="24" t="str">
        <f t="shared" si="6"/>
        <v/>
      </c>
      <c r="U44" s="23">
        <f t="shared" si="7"/>
        <v>0</v>
      </c>
      <c r="V44" s="14" t="str">
        <f t="shared" si="17"/>
        <v/>
      </c>
      <c r="W44" s="14" t="str">
        <f t="shared" si="17"/>
        <v/>
      </c>
      <c r="X44" s="14" t="str">
        <f t="shared" si="17"/>
        <v/>
      </c>
      <c r="Y44" s="9" t="str">
        <f t="shared" si="9"/>
        <v/>
      </c>
      <c r="Z44" s="23">
        <f t="shared" si="10"/>
        <v>0</v>
      </c>
      <c r="AA44" s="23" t="str">
        <f t="shared" si="11"/>
        <v/>
      </c>
      <c r="AB44" s="23">
        <f t="shared" si="12"/>
        <v>0</v>
      </c>
      <c r="AC44" s="132" t="str">
        <f t="shared" si="13"/>
        <v/>
      </c>
      <c r="AD44" s="15" t="str">
        <f t="shared" si="14"/>
        <v/>
      </c>
    </row>
    <row r="45" spans="1:30" x14ac:dyDescent="0.3">
      <c r="A45" s="71"/>
      <c r="B45" s="105"/>
      <c r="C45" s="105"/>
      <c r="D45" s="116"/>
      <c r="E45" s="118"/>
      <c r="F45" s="112" t="str">
        <f t="shared" si="0"/>
        <v/>
      </c>
      <c r="G45" s="115" t="str">
        <f t="shared" si="1"/>
        <v/>
      </c>
      <c r="H45" s="130" t="str">
        <f t="shared" si="18"/>
        <v/>
      </c>
      <c r="I45" s="130" t="str">
        <f t="shared" si="18"/>
        <v/>
      </c>
      <c r="J45" s="131" t="str">
        <f t="shared" si="18"/>
        <v/>
      </c>
      <c r="K45" s="130" t="str">
        <f t="shared" si="18"/>
        <v/>
      </c>
      <c r="L45" s="130" t="str">
        <f t="shared" si="18"/>
        <v/>
      </c>
      <c r="M45" s="131" t="str">
        <f t="shared" si="18"/>
        <v/>
      </c>
      <c r="N45" s="130" t="str">
        <f t="shared" si="18"/>
        <v/>
      </c>
      <c r="O45" s="130" t="str">
        <f t="shared" si="18"/>
        <v/>
      </c>
      <c r="P45" s="131" t="str">
        <f t="shared" si="18"/>
        <v/>
      </c>
      <c r="Q45" s="23" t="str">
        <f t="shared" si="3"/>
        <v/>
      </c>
      <c r="R45" s="23" t="str">
        <f t="shared" si="4"/>
        <v/>
      </c>
      <c r="S45" s="136" t="str">
        <f t="shared" si="5"/>
        <v/>
      </c>
      <c r="T45" s="24" t="str">
        <f t="shared" si="6"/>
        <v/>
      </c>
      <c r="U45" s="23">
        <f t="shared" si="7"/>
        <v>0</v>
      </c>
      <c r="V45" s="14" t="str">
        <f t="shared" si="17"/>
        <v/>
      </c>
      <c r="W45" s="14" t="str">
        <f t="shared" si="17"/>
        <v/>
      </c>
      <c r="X45" s="14" t="str">
        <f t="shared" si="17"/>
        <v/>
      </c>
      <c r="Y45" s="9" t="str">
        <f t="shared" si="9"/>
        <v/>
      </c>
      <c r="Z45" s="23">
        <f t="shared" si="10"/>
        <v>0</v>
      </c>
      <c r="AA45" s="23" t="str">
        <f t="shared" si="11"/>
        <v/>
      </c>
      <c r="AB45" s="23">
        <f t="shared" si="12"/>
        <v>0</v>
      </c>
      <c r="AC45" s="132" t="str">
        <f t="shared" si="13"/>
        <v/>
      </c>
      <c r="AD45" s="15" t="str">
        <f t="shared" si="14"/>
        <v/>
      </c>
    </row>
    <row r="46" spans="1:30" x14ac:dyDescent="0.3">
      <c r="A46" s="71"/>
      <c r="B46" s="105"/>
      <c r="C46" s="105"/>
      <c r="D46" s="116"/>
      <c r="E46" s="118"/>
      <c r="F46" s="112" t="str">
        <f t="shared" si="0"/>
        <v/>
      </c>
      <c r="G46" s="115" t="str">
        <f t="shared" si="1"/>
        <v/>
      </c>
      <c r="H46" s="130" t="str">
        <f t="shared" si="18"/>
        <v/>
      </c>
      <c r="I46" s="130" t="str">
        <f t="shared" si="18"/>
        <v/>
      </c>
      <c r="J46" s="131" t="str">
        <f t="shared" si="18"/>
        <v/>
      </c>
      <c r="K46" s="130" t="str">
        <f t="shared" si="18"/>
        <v/>
      </c>
      <c r="L46" s="130" t="str">
        <f t="shared" si="18"/>
        <v/>
      </c>
      <c r="M46" s="131" t="str">
        <f t="shared" si="18"/>
        <v/>
      </c>
      <c r="N46" s="130" t="str">
        <f t="shared" si="18"/>
        <v/>
      </c>
      <c r="O46" s="130" t="str">
        <f t="shared" si="18"/>
        <v/>
      </c>
      <c r="P46" s="131" t="str">
        <f t="shared" si="18"/>
        <v/>
      </c>
      <c r="Q46" s="23" t="str">
        <f t="shared" si="3"/>
        <v/>
      </c>
      <c r="R46" s="23" t="str">
        <f t="shared" si="4"/>
        <v/>
      </c>
      <c r="S46" s="136" t="str">
        <f t="shared" si="5"/>
        <v/>
      </c>
      <c r="T46" s="24" t="str">
        <f t="shared" si="6"/>
        <v/>
      </c>
      <c r="U46" s="23">
        <f t="shared" si="7"/>
        <v>0</v>
      </c>
      <c r="V46" s="14" t="str">
        <f t="shared" si="17"/>
        <v/>
      </c>
      <c r="W46" s="14" t="str">
        <f t="shared" si="17"/>
        <v/>
      </c>
      <c r="X46" s="14" t="str">
        <f t="shared" si="17"/>
        <v/>
      </c>
      <c r="Y46" s="9" t="str">
        <f t="shared" si="9"/>
        <v/>
      </c>
      <c r="Z46" s="23">
        <f t="shared" si="10"/>
        <v>0</v>
      </c>
      <c r="AA46" s="23" t="str">
        <f t="shared" si="11"/>
        <v/>
      </c>
      <c r="AB46" s="23">
        <f t="shared" si="12"/>
        <v>0</v>
      </c>
      <c r="AC46" s="132" t="str">
        <f t="shared" si="13"/>
        <v/>
      </c>
      <c r="AD46" s="15" t="str">
        <f t="shared" si="14"/>
        <v/>
      </c>
    </row>
  </sheetData>
  <sheetProtection algorithmName="SHA-512" hashValue="HomFkfgCiVpDTRX5KarcFX9xo4l1RyGJ/jsSgqc1LEGoOtDYJJoWaj8sHUfvMVhasRQNoUdO24vrQzuM4k9qjA==" saltValue="IZ3FLpZAq3xuSZhd0G+7Xw==" spinCount="100000" sheet="1" objects="1" scenarios="1" selectLockedCells="1" selectUnlockedCells="1"/>
  <autoFilter ref="A6:AD6">
    <sortState ref="A7:AG46">
      <sortCondition ref="F6"/>
    </sortState>
  </autoFilter>
  <mergeCells count="3">
    <mergeCell ref="H5:U5"/>
    <mergeCell ref="V5:Z5"/>
    <mergeCell ref="AA5:AB5"/>
  </mergeCells>
  <conditionalFormatting sqref="D3 A7:AD46">
    <cfRule type="expression" dxfId="23" priority="1">
      <formula>OR($F3=4,$F3=5)</formula>
    </cfRule>
    <cfRule type="expression" dxfId="22" priority="2">
      <formula>$F3=3</formula>
    </cfRule>
    <cfRule type="expression" dxfId="21" priority="3">
      <formula>$F3=2</formula>
    </cfRule>
    <cfRule type="expression" dxfId="20" priority="4">
      <formula>$F3=1</formula>
    </cfRule>
  </conditionalFormatting>
  <dataValidations count="1">
    <dataValidation type="list" allowBlank="1" showInputMessage="1" showErrorMessage="1" sqref="D3">
      <formula1>Catégories</formula1>
    </dataValidation>
  </dataValidations>
  <pageMargins left="0.23622047244094491" right="0.23622047244094491" top="0.74803149606299213" bottom="0.74803149606299213" header="0.31496062992125984" footer="0.31496062992125984"/>
  <pageSetup paperSize="9" scale="98" orientation="landscape" copies="2" r:id="rId1"/>
  <headerFooter>
    <oddFooter>&amp;C&amp;1#&amp;"Arial"&amp;6&amp;K626469Internal</oddFooter>
  </headerFooter>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8">
    <tabColor theme="3" tint="-0.249977111117893"/>
    <pageSetUpPr fitToPage="1"/>
  </sheetPr>
  <dimension ref="A1:AD46"/>
  <sheetViews>
    <sheetView zoomScale="85" zoomScaleNormal="85" workbookViewId="0">
      <selection activeCell="M63" sqref="M63"/>
    </sheetView>
  </sheetViews>
  <sheetFormatPr baseColWidth="10" defaultColWidth="11.42578125" defaultRowHeight="18.75" x14ac:dyDescent="0.3"/>
  <cols>
    <col min="1" max="1" width="12.28515625" bestFit="1" customWidth="1"/>
    <col min="2" max="2" width="15.42578125" style="70" bestFit="1" customWidth="1"/>
    <col min="3" max="3" width="12.7109375" style="70" bestFit="1" customWidth="1"/>
    <col min="4" max="4" width="12.42578125" customWidth="1"/>
    <col min="5" max="5" width="16.140625" style="70" customWidth="1"/>
    <col min="6" max="6" width="11.7109375" style="64" customWidth="1"/>
    <col min="7" max="7" width="11.42578125" style="113"/>
    <col min="8" max="9" width="7" style="8" customWidth="1"/>
    <col min="10" max="10" width="10.140625" style="8" customWidth="1"/>
    <col min="11" max="12" width="7" style="8" customWidth="1"/>
    <col min="13" max="13" width="10" style="8" customWidth="1"/>
    <col min="14" max="16" width="8.42578125" style="8" customWidth="1"/>
    <col min="17" max="18" width="7.42578125" style="19" customWidth="1"/>
    <col min="19" max="19" width="11.42578125" customWidth="1"/>
    <col min="20" max="20" width="10.42578125" style="18" bestFit="1" customWidth="1"/>
    <col min="21" max="21" width="11.42578125" style="19"/>
    <col min="22" max="24" width="11.42578125" hidden="1" customWidth="1"/>
    <col min="25" max="25" width="8.28515625" hidden="1" customWidth="1"/>
    <col min="26" max="26" width="11.28515625" style="21" hidden="1" customWidth="1"/>
    <col min="27" max="27" width="11.28515625" style="21" customWidth="1"/>
    <col min="28" max="28" width="11" style="21" bestFit="1" customWidth="1"/>
    <col min="29" max="29" width="12.85546875" style="8" hidden="1" customWidth="1"/>
    <col min="30" max="30" width="14.28515625" hidden="1" customWidth="1"/>
  </cols>
  <sheetData>
    <row r="1" spans="1:30" ht="27" x14ac:dyDescent="0.5">
      <c r="A1" s="104" t="s">
        <v>301</v>
      </c>
    </row>
    <row r="2" spans="1:30" ht="15" customHeight="1" x14ac:dyDescent="0.5">
      <c r="A2" s="104"/>
      <c r="D2" s="110" t="s">
        <v>7</v>
      </c>
    </row>
    <row r="3" spans="1:30" ht="15" customHeight="1" x14ac:dyDescent="0.5">
      <c r="A3" s="104"/>
      <c r="D3" s="67" t="s">
        <v>61</v>
      </c>
    </row>
    <row r="4" spans="1:30" s="234" customFormat="1" x14ac:dyDescent="0.3">
      <c r="B4" s="234">
        <v>2</v>
      </c>
      <c r="C4" s="234">
        <v>3</v>
      </c>
      <c r="D4" s="234">
        <v>6</v>
      </c>
      <c r="E4" s="234">
        <v>8</v>
      </c>
      <c r="F4" s="235"/>
      <c r="G4" s="236"/>
      <c r="H4" s="234">
        <v>8</v>
      </c>
      <c r="I4" s="234">
        <v>9</v>
      </c>
      <c r="J4" s="234">
        <v>10</v>
      </c>
      <c r="K4" s="234">
        <v>11</v>
      </c>
      <c r="L4" s="234">
        <v>12</v>
      </c>
      <c r="M4" s="234">
        <v>13</v>
      </c>
      <c r="N4" s="234">
        <v>14</v>
      </c>
      <c r="O4" s="234">
        <v>15</v>
      </c>
      <c r="P4" s="234">
        <v>16</v>
      </c>
      <c r="Q4" s="237"/>
      <c r="R4" s="237"/>
      <c r="T4" s="238"/>
      <c r="U4" s="237"/>
      <c r="V4" s="234">
        <v>8</v>
      </c>
      <c r="W4" s="234">
        <v>9</v>
      </c>
      <c r="X4" s="234">
        <v>10</v>
      </c>
      <c r="Z4" s="237"/>
      <c r="AA4" s="237">
        <v>9</v>
      </c>
      <c r="AB4" s="237"/>
      <c r="AC4" s="239"/>
    </row>
    <row r="5" spans="1:30" ht="15" x14ac:dyDescent="0.25">
      <c r="B5" s="8"/>
      <c r="C5" s="8"/>
      <c r="E5" s="8"/>
      <c r="F5" s="108" t="s">
        <v>24</v>
      </c>
      <c r="G5" s="108"/>
      <c r="H5" s="259" t="s">
        <v>21</v>
      </c>
      <c r="I5" s="260"/>
      <c r="J5" s="260"/>
      <c r="K5" s="260"/>
      <c r="L5" s="260"/>
      <c r="M5" s="260"/>
      <c r="N5" s="260"/>
      <c r="O5" s="260"/>
      <c r="P5" s="260"/>
      <c r="Q5" s="260"/>
      <c r="R5" s="260"/>
      <c r="S5" s="260"/>
      <c r="T5" s="260"/>
      <c r="U5" s="261"/>
      <c r="V5" s="259" t="s">
        <v>15</v>
      </c>
      <c r="W5" s="260"/>
      <c r="X5" s="260"/>
      <c r="Y5" s="260"/>
      <c r="Z5" s="261"/>
      <c r="AA5" s="262" t="s">
        <v>48</v>
      </c>
      <c r="AB5" s="262"/>
      <c r="AC5" s="126" t="s">
        <v>40</v>
      </c>
      <c r="AD5" s="29" t="s">
        <v>41</v>
      </c>
    </row>
    <row r="6" spans="1:30" s="10" customFormat="1" ht="30" x14ac:dyDescent="0.25">
      <c r="A6" s="109" t="s">
        <v>57</v>
      </c>
      <c r="B6" s="110" t="s">
        <v>0</v>
      </c>
      <c r="C6" s="110" t="s">
        <v>5</v>
      </c>
      <c r="D6" s="110" t="s">
        <v>7</v>
      </c>
      <c r="E6" s="110" t="s">
        <v>1</v>
      </c>
      <c r="F6" s="17" t="s">
        <v>24</v>
      </c>
      <c r="G6" s="20" t="s">
        <v>23</v>
      </c>
      <c r="H6" s="17" t="s">
        <v>80</v>
      </c>
      <c r="I6" s="17" t="s">
        <v>79</v>
      </c>
      <c r="J6" s="17" t="s">
        <v>81</v>
      </c>
      <c r="K6" s="17" t="s">
        <v>82</v>
      </c>
      <c r="L6" s="17" t="s">
        <v>83</v>
      </c>
      <c r="M6" s="17" t="s">
        <v>84</v>
      </c>
      <c r="N6" s="17" t="s">
        <v>85</v>
      </c>
      <c r="O6" s="17" t="s">
        <v>86</v>
      </c>
      <c r="P6" s="17" t="s">
        <v>87</v>
      </c>
      <c r="Q6" s="22" t="s">
        <v>77</v>
      </c>
      <c r="R6" s="22" t="s">
        <v>78</v>
      </c>
      <c r="S6" s="17" t="s">
        <v>88</v>
      </c>
      <c r="T6" s="17" t="s">
        <v>16</v>
      </c>
      <c r="U6" s="20" t="s">
        <v>17</v>
      </c>
      <c r="V6" s="17" t="s">
        <v>12</v>
      </c>
      <c r="W6" s="17" t="s">
        <v>13</v>
      </c>
      <c r="X6" s="17" t="s">
        <v>33</v>
      </c>
      <c r="Y6" s="17" t="s">
        <v>22</v>
      </c>
      <c r="Z6" s="20" t="s">
        <v>20</v>
      </c>
      <c r="AA6" s="20" t="s">
        <v>49</v>
      </c>
      <c r="AB6" s="20" t="s">
        <v>50</v>
      </c>
      <c r="AC6" s="30" t="s">
        <v>89</v>
      </c>
      <c r="AD6" s="30" t="s">
        <v>51</v>
      </c>
    </row>
    <row r="7" spans="1:30" s="226" customFormat="1" x14ac:dyDescent="0.25">
      <c r="A7" s="117">
        <v>118</v>
      </c>
      <c r="B7" s="250" t="s">
        <v>194</v>
      </c>
      <c r="C7" s="250" t="s">
        <v>195</v>
      </c>
      <c r="D7" s="16" t="s">
        <v>304</v>
      </c>
      <c r="E7" s="250" t="s">
        <v>284</v>
      </c>
      <c r="F7" s="242">
        <f>IF(AND(A7&lt;&gt;"",G7&gt;0),RANK(AD7,AD$7:AD$46,0),"")</f>
        <v>1</v>
      </c>
      <c r="G7" s="243">
        <f t="shared" ref="G7:G46" si="0">IF(A7&lt;&gt;"",U7+Z7+AB7,"")</f>
        <v>300</v>
      </c>
      <c r="H7" s="244">
        <f t="shared" ref="H7:P16" si="1">IFERROR(VLOOKUP($A7,Resultats_Trial,H$4,FALSE),"")</f>
        <v>31</v>
      </c>
      <c r="I7" s="244">
        <f t="shared" si="1"/>
        <v>0</v>
      </c>
      <c r="J7" s="245">
        <f t="shared" si="1"/>
        <v>8.7962962962962962E-4</v>
      </c>
      <c r="K7" s="244">
        <f t="shared" si="1"/>
        <v>31</v>
      </c>
      <c r="L7" s="244">
        <f t="shared" si="1"/>
        <v>0</v>
      </c>
      <c r="M7" s="245">
        <f t="shared" si="1"/>
        <v>9.4907407407407408E-4</v>
      </c>
      <c r="N7" s="244">
        <f t="shared" si="1"/>
        <v>31</v>
      </c>
      <c r="O7" s="244">
        <f t="shared" si="1"/>
        <v>0</v>
      </c>
      <c r="P7" s="245">
        <f t="shared" si="1"/>
        <v>7.407407407407407E-4</v>
      </c>
      <c r="Q7" s="246">
        <f t="shared" ref="Q7:Q46" si="2">IF($A7&lt;&gt;"",SUM(H7,K7,N7),"")</f>
        <v>93</v>
      </c>
      <c r="R7" s="246">
        <f t="shared" ref="R7:R46" si="3">IF($A7&lt;&gt;"",SUM(I7,L7,O7),"")</f>
        <v>0</v>
      </c>
      <c r="S7" s="232">
        <f t="shared" ref="S7:S46" si="4">IF($A7&lt;&gt;"",SUM(J7,M7,P7),"")</f>
        <v>2.5694444444444445E-3</v>
      </c>
      <c r="T7" s="247">
        <f t="shared" ref="T7:T46" si="5">IF($A7&lt;&gt;"",RANK(AC7,AC$7:AC$46,0),"")</f>
        <v>1</v>
      </c>
      <c r="U7" s="246">
        <f t="shared" ref="U7:U46" si="6">IF(AND($B7&lt;&gt;"",T7&lt;&gt;""),VLOOKUP(T7,Points_Classement,2,FALSE),0)</f>
        <v>150</v>
      </c>
      <c r="V7" s="222" t="str">
        <f t="shared" ref="V7:X26" si="7">IF($A7&lt;&gt;"",IFERROR(VLOOKUP($A7,Resultats_DH,V$4,FALSE),"-"),"")</f>
        <v>-</v>
      </c>
      <c r="W7" s="222" t="str">
        <f t="shared" si="7"/>
        <v>-</v>
      </c>
      <c r="X7" s="222" t="str">
        <f t="shared" si="7"/>
        <v>-</v>
      </c>
      <c r="Y7" s="223" t="str">
        <f t="shared" ref="Y7:Y46" si="8">IF(AND($A7&lt;&gt;"",X7&lt;&gt;"-"),RANK(X7,X$7:X$46,1),"")</f>
        <v/>
      </c>
      <c r="Z7" s="246">
        <f t="shared" ref="Z7:Z46" si="9">IF(AND($A7&lt;&gt;"",Y7&lt;&gt;""),VLOOKUP(Y7,Points_Classement,2,FALSE),0)</f>
        <v>0</v>
      </c>
      <c r="AA7" s="246">
        <f t="shared" ref="AA7:AA46" si="10">IF($A7&lt;&gt;"",IFERROR(VLOOKUP($A7,Resultats_XC,V$4,FALSE),"-"),"")</f>
        <v>1</v>
      </c>
      <c r="AB7" s="246">
        <f t="shared" ref="AB7:AB46" si="11">IF(AND($A7&lt;&gt;"",AA7&lt;&gt;""),IFERROR(VLOOKUP(AA7,Points_Classement,2,FALSE),0),0)</f>
        <v>150</v>
      </c>
      <c r="AC7" s="224">
        <f t="shared" ref="AC7:AC46" si="12">IF(A7&lt;&gt;"",+Q7*1000000- R7*1000-(HOUR(S7)*3600+MINUTE(S7)*60+SECOND(S7)),"")</f>
        <v>92999778</v>
      </c>
      <c r="AD7" s="225">
        <f t="shared" ref="AD7:AD46" si="13">IF($A7&lt;&gt;"",U7+Z7+AB7+(1-IF(Epreuve_prépondérante="DH",IFERROR(Y7/100,1),IF(Epreuve_prépondérante="Trial",IFERROR(T7/100,1),IFERROR(AA7/100,1)))),"")</f>
        <v>300</v>
      </c>
    </row>
    <row r="8" spans="1:30" s="226" customFormat="1" x14ac:dyDescent="0.25">
      <c r="A8" s="117">
        <v>114</v>
      </c>
      <c r="B8" s="241" t="s">
        <v>189</v>
      </c>
      <c r="C8" s="241" t="s">
        <v>190</v>
      </c>
      <c r="D8" s="16" t="s">
        <v>305</v>
      </c>
      <c r="E8" s="241" t="s">
        <v>284</v>
      </c>
      <c r="F8" s="242">
        <f>IF(AND(A8&lt;&gt;"",G8&gt;0),RANK(AD8,AD$7:AD$46,0),"")</f>
        <v>2</v>
      </c>
      <c r="G8" s="243">
        <f t="shared" si="0"/>
        <v>294</v>
      </c>
      <c r="H8" s="244">
        <f t="shared" si="1"/>
        <v>13</v>
      </c>
      <c r="I8" s="244">
        <f t="shared" si="1"/>
        <v>5</v>
      </c>
      <c r="J8" s="245">
        <f t="shared" si="1"/>
        <v>9.0277777777777774E-4</v>
      </c>
      <c r="K8" s="244">
        <f t="shared" si="1"/>
        <v>13</v>
      </c>
      <c r="L8" s="244">
        <f t="shared" si="1"/>
        <v>5</v>
      </c>
      <c r="M8" s="245">
        <f t="shared" si="1"/>
        <v>1.0185185185185184E-3</v>
      </c>
      <c r="N8" s="244">
        <f t="shared" si="1"/>
        <v>31</v>
      </c>
      <c r="O8" s="244">
        <f t="shared" si="1"/>
        <v>0</v>
      </c>
      <c r="P8" s="245">
        <f t="shared" si="1"/>
        <v>6.3657407407407413E-4</v>
      </c>
      <c r="Q8" s="246">
        <f t="shared" si="2"/>
        <v>57</v>
      </c>
      <c r="R8" s="246">
        <f t="shared" si="3"/>
        <v>10</v>
      </c>
      <c r="S8" s="232">
        <f t="shared" si="4"/>
        <v>2.5578703703703701E-3</v>
      </c>
      <c r="T8" s="247">
        <f t="shared" si="5"/>
        <v>2</v>
      </c>
      <c r="U8" s="246">
        <f t="shared" si="6"/>
        <v>147</v>
      </c>
      <c r="V8" s="222" t="str">
        <f t="shared" si="7"/>
        <v>-</v>
      </c>
      <c r="W8" s="222" t="str">
        <f t="shared" si="7"/>
        <v>-</v>
      </c>
      <c r="X8" s="222" t="str">
        <f t="shared" si="7"/>
        <v>-</v>
      </c>
      <c r="Y8" s="223" t="str">
        <f t="shared" si="8"/>
        <v/>
      </c>
      <c r="Z8" s="246">
        <f t="shared" si="9"/>
        <v>0</v>
      </c>
      <c r="AA8" s="246">
        <f t="shared" si="10"/>
        <v>2</v>
      </c>
      <c r="AB8" s="246">
        <f t="shared" si="11"/>
        <v>147</v>
      </c>
      <c r="AC8" s="224">
        <f t="shared" si="12"/>
        <v>56989779</v>
      </c>
      <c r="AD8" s="225">
        <f t="shared" si="13"/>
        <v>294</v>
      </c>
    </row>
    <row r="9" spans="1:30" s="226" customFormat="1" x14ac:dyDescent="0.25">
      <c r="A9" s="117">
        <v>113</v>
      </c>
      <c r="B9" s="250" t="s">
        <v>161</v>
      </c>
      <c r="C9" s="250" t="s">
        <v>162</v>
      </c>
      <c r="D9" s="16" t="s">
        <v>304</v>
      </c>
      <c r="E9" s="250" t="s">
        <v>282</v>
      </c>
      <c r="F9" s="242">
        <f>IF(AND(A9&lt;&gt;"",G9&gt;0),RANK(AD9,AD$7:AD$46,0),"")</f>
        <v>3</v>
      </c>
      <c r="G9" s="243">
        <f t="shared" si="0"/>
        <v>288</v>
      </c>
      <c r="H9" s="244">
        <f t="shared" si="1"/>
        <v>5</v>
      </c>
      <c r="I9" s="244">
        <f t="shared" si="1"/>
        <v>5</v>
      </c>
      <c r="J9" s="245">
        <f t="shared" si="1"/>
        <v>6.9444444444444447E-4</v>
      </c>
      <c r="K9" s="244">
        <f t="shared" si="1"/>
        <v>31</v>
      </c>
      <c r="L9" s="244">
        <f t="shared" si="1"/>
        <v>1</v>
      </c>
      <c r="M9" s="245">
        <f t="shared" si="1"/>
        <v>8.9120370370370373E-4</v>
      </c>
      <c r="N9" s="244">
        <f t="shared" si="1"/>
        <v>8</v>
      </c>
      <c r="O9" s="244">
        <f t="shared" si="1"/>
        <v>5</v>
      </c>
      <c r="P9" s="245">
        <f t="shared" si="1"/>
        <v>1.1342592592592593E-3</v>
      </c>
      <c r="Q9" s="246">
        <f t="shared" si="2"/>
        <v>44</v>
      </c>
      <c r="R9" s="246">
        <f t="shared" si="3"/>
        <v>11</v>
      </c>
      <c r="S9" s="232">
        <f t="shared" si="4"/>
        <v>2.7199074074074074E-3</v>
      </c>
      <c r="T9" s="247">
        <f t="shared" si="5"/>
        <v>3</v>
      </c>
      <c r="U9" s="246">
        <f t="shared" si="6"/>
        <v>144</v>
      </c>
      <c r="V9" s="222" t="str">
        <f t="shared" si="7"/>
        <v>-</v>
      </c>
      <c r="W9" s="222" t="str">
        <f t="shared" si="7"/>
        <v>-</v>
      </c>
      <c r="X9" s="222" t="str">
        <f t="shared" si="7"/>
        <v>-</v>
      </c>
      <c r="Y9" s="223" t="str">
        <f t="shared" si="8"/>
        <v/>
      </c>
      <c r="Z9" s="246">
        <f t="shared" si="9"/>
        <v>0</v>
      </c>
      <c r="AA9" s="246">
        <f t="shared" si="10"/>
        <v>3</v>
      </c>
      <c r="AB9" s="246">
        <f t="shared" si="11"/>
        <v>144</v>
      </c>
      <c r="AC9" s="224">
        <f t="shared" si="12"/>
        <v>43988765</v>
      </c>
      <c r="AD9" s="225">
        <f t="shared" si="13"/>
        <v>288</v>
      </c>
    </row>
    <row r="10" spans="1:30" s="226" customFormat="1" x14ac:dyDescent="0.25">
      <c r="A10" s="117">
        <v>125</v>
      </c>
      <c r="B10" s="241" t="s">
        <v>171</v>
      </c>
      <c r="C10" s="241" t="s">
        <v>172</v>
      </c>
      <c r="D10" s="16" t="s">
        <v>305</v>
      </c>
      <c r="E10" s="241" t="s">
        <v>283</v>
      </c>
      <c r="F10" s="242">
        <f>IF(AND(A10&lt;&gt;"",G10&gt;0),RANK(AD10,AD$7:AD$46,0),"")</f>
        <v>4</v>
      </c>
      <c r="G10" s="243">
        <f t="shared" si="0"/>
        <v>282</v>
      </c>
      <c r="H10" s="244">
        <f t="shared" si="1"/>
        <v>0</v>
      </c>
      <c r="I10" s="244">
        <f t="shared" si="1"/>
        <v>5</v>
      </c>
      <c r="J10" s="245">
        <f t="shared" si="1"/>
        <v>2.6620370370370372E-4</v>
      </c>
      <c r="K10" s="244">
        <f t="shared" si="1"/>
        <v>21</v>
      </c>
      <c r="L10" s="244">
        <f t="shared" si="1"/>
        <v>1</v>
      </c>
      <c r="M10" s="245">
        <f t="shared" si="1"/>
        <v>6.5972222222222224E-4</v>
      </c>
      <c r="N10" s="244">
        <f t="shared" si="1"/>
        <v>16</v>
      </c>
      <c r="O10" s="244">
        <f t="shared" si="1"/>
        <v>4</v>
      </c>
      <c r="P10" s="245">
        <f t="shared" si="1"/>
        <v>5.5555555555555556E-4</v>
      </c>
      <c r="Q10" s="246">
        <f t="shared" si="2"/>
        <v>37</v>
      </c>
      <c r="R10" s="246">
        <f t="shared" si="3"/>
        <v>10</v>
      </c>
      <c r="S10" s="232">
        <f t="shared" si="4"/>
        <v>1.4814814814814816E-3</v>
      </c>
      <c r="T10" s="247">
        <f t="shared" si="5"/>
        <v>4</v>
      </c>
      <c r="U10" s="246">
        <f t="shared" si="6"/>
        <v>141</v>
      </c>
      <c r="V10" s="222" t="str">
        <f t="shared" si="7"/>
        <v>-</v>
      </c>
      <c r="W10" s="222" t="str">
        <f t="shared" si="7"/>
        <v>-</v>
      </c>
      <c r="X10" s="222" t="str">
        <f t="shared" si="7"/>
        <v>-</v>
      </c>
      <c r="Y10" s="223" t="str">
        <f t="shared" si="8"/>
        <v/>
      </c>
      <c r="Z10" s="246">
        <f t="shared" si="9"/>
        <v>0</v>
      </c>
      <c r="AA10" s="246">
        <f t="shared" si="10"/>
        <v>4</v>
      </c>
      <c r="AB10" s="246">
        <f t="shared" si="11"/>
        <v>141</v>
      </c>
      <c r="AC10" s="224">
        <f t="shared" si="12"/>
        <v>36989872</v>
      </c>
      <c r="AD10" s="225">
        <f t="shared" si="13"/>
        <v>282</v>
      </c>
    </row>
    <row r="11" spans="1:30" s="226" customFormat="1" x14ac:dyDescent="0.25">
      <c r="A11" s="117">
        <v>121</v>
      </c>
      <c r="B11" s="241" t="s">
        <v>167</v>
      </c>
      <c r="C11" s="241" t="s">
        <v>168</v>
      </c>
      <c r="D11" s="16" t="s">
        <v>304</v>
      </c>
      <c r="E11" s="241" t="s">
        <v>283</v>
      </c>
      <c r="F11" s="242">
        <f>IF(AND(A11&lt;&gt;"",G11&gt;0),RANK(AD11,AD$7:AD$46,0),"")</f>
        <v>5</v>
      </c>
      <c r="G11" s="243">
        <f t="shared" si="0"/>
        <v>270</v>
      </c>
      <c r="H11" s="244">
        <f t="shared" si="1"/>
        <v>5</v>
      </c>
      <c r="I11" s="244">
        <f t="shared" si="1"/>
        <v>5</v>
      </c>
      <c r="J11" s="245">
        <f t="shared" si="1"/>
        <v>5.9027777777777778E-4</v>
      </c>
      <c r="K11" s="244">
        <f t="shared" si="1"/>
        <v>3</v>
      </c>
      <c r="L11" s="244">
        <f t="shared" si="1"/>
        <v>2</v>
      </c>
      <c r="M11" s="245">
        <f t="shared" si="1"/>
        <v>6.134259259259259E-4</v>
      </c>
      <c r="N11" s="244">
        <f t="shared" si="1"/>
        <v>11</v>
      </c>
      <c r="O11" s="244">
        <f t="shared" si="1"/>
        <v>3</v>
      </c>
      <c r="P11" s="245">
        <f t="shared" si="1"/>
        <v>5.4398148148148144E-4</v>
      </c>
      <c r="Q11" s="246">
        <f t="shared" si="2"/>
        <v>19</v>
      </c>
      <c r="R11" s="246">
        <f t="shared" si="3"/>
        <v>10</v>
      </c>
      <c r="S11" s="232">
        <f t="shared" si="4"/>
        <v>1.7476851851851852E-3</v>
      </c>
      <c r="T11" s="247">
        <f t="shared" si="5"/>
        <v>7</v>
      </c>
      <c r="U11" s="246">
        <f t="shared" si="6"/>
        <v>132</v>
      </c>
      <c r="V11" s="222" t="str">
        <f t="shared" si="7"/>
        <v>-</v>
      </c>
      <c r="W11" s="222" t="str">
        <f t="shared" si="7"/>
        <v>-</v>
      </c>
      <c r="X11" s="222" t="str">
        <f t="shared" si="7"/>
        <v>-</v>
      </c>
      <c r="Y11" s="223" t="str">
        <f t="shared" si="8"/>
        <v/>
      </c>
      <c r="Z11" s="246">
        <f t="shared" si="9"/>
        <v>0</v>
      </c>
      <c r="AA11" s="246">
        <f t="shared" si="10"/>
        <v>5</v>
      </c>
      <c r="AB11" s="246">
        <f t="shared" si="11"/>
        <v>138</v>
      </c>
      <c r="AC11" s="224">
        <f t="shared" si="12"/>
        <v>18989849</v>
      </c>
      <c r="AD11" s="225">
        <f t="shared" si="13"/>
        <v>270</v>
      </c>
    </row>
    <row r="12" spans="1:30" s="226" customFormat="1" x14ac:dyDescent="0.25">
      <c r="A12" s="117">
        <v>102</v>
      </c>
      <c r="B12" s="241" t="s">
        <v>177</v>
      </c>
      <c r="C12" s="241" t="s">
        <v>147</v>
      </c>
      <c r="D12" s="16" t="s">
        <v>305</v>
      </c>
      <c r="E12" s="241" t="s">
        <v>284</v>
      </c>
      <c r="F12" s="242">
        <v>6</v>
      </c>
      <c r="G12" s="243">
        <f t="shared" si="0"/>
        <v>270</v>
      </c>
      <c r="H12" s="244">
        <f t="shared" si="1"/>
        <v>10</v>
      </c>
      <c r="I12" s="244">
        <f t="shared" si="1"/>
        <v>5</v>
      </c>
      <c r="J12" s="245">
        <f t="shared" si="1"/>
        <v>9.7222222222222219E-4</v>
      </c>
      <c r="K12" s="244">
        <f t="shared" si="1"/>
        <v>3</v>
      </c>
      <c r="L12" s="244">
        <f t="shared" si="1"/>
        <v>5</v>
      </c>
      <c r="M12" s="245">
        <f t="shared" si="1"/>
        <v>8.1018518518518516E-4</v>
      </c>
      <c r="N12" s="244">
        <f t="shared" si="1"/>
        <v>11</v>
      </c>
      <c r="O12" s="244">
        <f t="shared" si="1"/>
        <v>3</v>
      </c>
      <c r="P12" s="245">
        <f t="shared" si="1"/>
        <v>7.7546296296296293E-4</v>
      </c>
      <c r="Q12" s="246">
        <f t="shared" si="2"/>
        <v>24</v>
      </c>
      <c r="R12" s="246">
        <f t="shared" si="3"/>
        <v>13</v>
      </c>
      <c r="S12" s="232">
        <f t="shared" si="4"/>
        <v>2.5578703703703705E-3</v>
      </c>
      <c r="T12" s="247">
        <f t="shared" si="5"/>
        <v>5</v>
      </c>
      <c r="U12" s="246">
        <f t="shared" si="6"/>
        <v>138</v>
      </c>
      <c r="V12" s="222" t="str">
        <f t="shared" si="7"/>
        <v>-</v>
      </c>
      <c r="W12" s="222" t="str">
        <f t="shared" si="7"/>
        <v>-</v>
      </c>
      <c r="X12" s="222" t="str">
        <f t="shared" si="7"/>
        <v>-</v>
      </c>
      <c r="Y12" s="223" t="str">
        <f t="shared" si="8"/>
        <v/>
      </c>
      <c r="Z12" s="246">
        <f t="shared" si="9"/>
        <v>0</v>
      </c>
      <c r="AA12" s="246">
        <f t="shared" si="10"/>
        <v>7</v>
      </c>
      <c r="AB12" s="246">
        <f t="shared" si="11"/>
        <v>132</v>
      </c>
      <c r="AC12" s="224">
        <f t="shared" si="12"/>
        <v>23986779</v>
      </c>
      <c r="AD12" s="225">
        <f t="shared" si="13"/>
        <v>270</v>
      </c>
    </row>
    <row r="13" spans="1:30" s="226" customFormat="1" x14ac:dyDescent="0.25">
      <c r="A13" s="117">
        <v>110</v>
      </c>
      <c r="B13" s="241" t="s">
        <v>157</v>
      </c>
      <c r="C13" s="241" t="s">
        <v>158</v>
      </c>
      <c r="D13" s="16" t="s">
        <v>304</v>
      </c>
      <c r="E13" s="241" t="s">
        <v>282</v>
      </c>
      <c r="F13" s="242">
        <f t="shared" ref="F13:F19" si="14">IF(AND(A13&lt;&gt;"",G13&gt;0),RANK(AD13,AD$7:AD$46,0),"")</f>
        <v>7</v>
      </c>
      <c r="G13" s="243">
        <f t="shared" si="0"/>
        <v>261</v>
      </c>
      <c r="H13" s="244">
        <f t="shared" si="1"/>
        <v>5</v>
      </c>
      <c r="I13" s="244">
        <f t="shared" si="1"/>
        <v>5</v>
      </c>
      <c r="J13" s="245">
        <f t="shared" si="1"/>
        <v>6.3657407407407413E-4</v>
      </c>
      <c r="K13" s="244">
        <f t="shared" si="1"/>
        <v>11</v>
      </c>
      <c r="L13" s="244">
        <f t="shared" si="1"/>
        <v>3</v>
      </c>
      <c r="M13" s="245">
        <f t="shared" si="1"/>
        <v>9.9537037037037042E-4</v>
      </c>
      <c r="N13" s="244">
        <f t="shared" si="1"/>
        <v>5</v>
      </c>
      <c r="O13" s="244">
        <f t="shared" si="1"/>
        <v>5</v>
      </c>
      <c r="P13" s="245">
        <f t="shared" si="1"/>
        <v>8.6805555555555551E-4</v>
      </c>
      <c r="Q13" s="246">
        <f t="shared" si="2"/>
        <v>21</v>
      </c>
      <c r="R13" s="246">
        <f t="shared" si="3"/>
        <v>13</v>
      </c>
      <c r="S13" s="232">
        <f t="shared" si="4"/>
        <v>2.5000000000000001E-3</v>
      </c>
      <c r="T13" s="247">
        <f t="shared" si="5"/>
        <v>6</v>
      </c>
      <c r="U13" s="246">
        <f t="shared" si="6"/>
        <v>135</v>
      </c>
      <c r="V13" s="222" t="str">
        <f t="shared" si="7"/>
        <v>-</v>
      </c>
      <c r="W13" s="222" t="str">
        <f t="shared" si="7"/>
        <v>-</v>
      </c>
      <c r="X13" s="222" t="str">
        <f t="shared" si="7"/>
        <v>-</v>
      </c>
      <c r="Y13" s="223" t="str">
        <f t="shared" si="8"/>
        <v/>
      </c>
      <c r="Z13" s="246">
        <f t="shared" si="9"/>
        <v>0</v>
      </c>
      <c r="AA13" s="246">
        <f t="shared" si="10"/>
        <v>9</v>
      </c>
      <c r="AB13" s="246">
        <f t="shared" si="11"/>
        <v>126</v>
      </c>
      <c r="AC13" s="224">
        <f t="shared" si="12"/>
        <v>20986784</v>
      </c>
      <c r="AD13" s="225">
        <f t="shared" si="13"/>
        <v>261</v>
      </c>
    </row>
    <row r="14" spans="1:30" s="226" customFormat="1" x14ac:dyDescent="0.25">
      <c r="A14" s="117">
        <v>137</v>
      </c>
      <c r="B14" s="241" t="s">
        <v>154</v>
      </c>
      <c r="C14" s="241" t="s">
        <v>147</v>
      </c>
      <c r="D14" s="16" t="s">
        <v>305</v>
      </c>
      <c r="E14" s="241" t="s">
        <v>281</v>
      </c>
      <c r="F14" s="242">
        <f t="shared" si="14"/>
        <v>8</v>
      </c>
      <c r="G14" s="243">
        <f t="shared" si="0"/>
        <v>253</v>
      </c>
      <c r="H14" s="244">
        <f t="shared" si="1"/>
        <v>0</v>
      </c>
      <c r="I14" s="244">
        <f t="shared" si="1"/>
        <v>5</v>
      </c>
      <c r="J14" s="245">
        <f t="shared" si="1"/>
        <v>1.273148148148148E-4</v>
      </c>
      <c r="K14" s="244">
        <f t="shared" si="1"/>
        <v>3</v>
      </c>
      <c r="L14" s="244">
        <f t="shared" si="1"/>
        <v>5</v>
      </c>
      <c r="M14" s="245">
        <f t="shared" si="1"/>
        <v>4.9768518518518521E-4</v>
      </c>
      <c r="N14" s="244">
        <f t="shared" si="1"/>
        <v>8</v>
      </c>
      <c r="O14" s="244">
        <f t="shared" si="1"/>
        <v>5</v>
      </c>
      <c r="P14" s="245">
        <f t="shared" si="1"/>
        <v>7.6388888888888893E-4</v>
      </c>
      <c r="Q14" s="246">
        <f t="shared" si="2"/>
        <v>11</v>
      </c>
      <c r="R14" s="246">
        <f t="shared" si="3"/>
        <v>15</v>
      </c>
      <c r="S14" s="232">
        <f t="shared" si="4"/>
        <v>1.3888888888888889E-3</v>
      </c>
      <c r="T14" s="247">
        <f t="shared" si="5"/>
        <v>12</v>
      </c>
      <c r="U14" s="246">
        <f t="shared" si="6"/>
        <v>118</v>
      </c>
      <c r="V14" s="222" t="str">
        <f t="shared" si="7"/>
        <v>-</v>
      </c>
      <c r="W14" s="222" t="str">
        <f t="shared" si="7"/>
        <v>-</v>
      </c>
      <c r="X14" s="222" t="str">
        <f t="shared" si="7"/>
        <v>-</v>
      </c>
      <c r="Y14" s="223" t="str">
        <f t="shared" si="8"/>
        <v/>
      </c>
      <c r="Z14" s="246">
        <f t="shared" si="9"/>
        <v>0</v>
      </c>
      <c r="AA14" s="246">
        <f t="shared" si="10"/>
        <v>6</v>
      </c>
      <c r="AB14" s="246">
        <f t="shared" si="11"/>
        <v>135</v>
      </c>
      <c r="AC14" s="224">
        <f t="shared" si="12"/>
        <v>10984880</v>
      </c>
      <c r="AD14" s="225">
        <f t="shared" si="13"/>
        <v>253</v>
      </c>
    </row>
    <row r="15" spans="1:30" s="226" customFormat="1" x14ac:dyDescent="0.25">
      <c r="A15" s="117">
        <v>123</v>
      </c>
      <c r="B15" s="241" t="s">
        <v>169</v>
      </c>
      <c r="C15" s="241" t="s">
        <v>170</v>
      </c>
      <c r="D15" s="16" t="s">
        <v>304</v>
      </c>
      <c r="E15" s="241" t="s">
        <v>283</v>
      </c>
      <c r="F15" s="242">
        <f t="shared" si="14"/>
        <v>9</v>
      </c>
      <c r="G15" s="243">
        <f t="shared" si="0"/>
        <v>252</v>
      </c>
      <c r="H15" s="244">
        <f t="shared" si="1"/>
        <v>0</v>
      </c>
      <c r="I15" s="244">
        <f t="shared" si="1"/>
        <v>5</v>
      </c>
      <c r="J15" s="245">
        <f t="shared" si="1"/>
        <v>6.5972222222222224E-4</v>
      </c>
      <c r="K15" s="244">
        <f t="shared" si="1"/>
        <v>6</v>
      </c>
      <c r="L15" s="244">
        <f t="shared" si="1"/>
        <v>5</v>
      </c>
      <c r="M15" s="245">
        <f t="shared" si="1"/>
        <v>1.0185185185185184E-3</v>
      </c>
      <c r="N15" s="244">
        <f t="shared" si="1"/>
        <v>11</v>
      </c>
      <c r="O15" s="244">
        <f t="shared" si="1"/>
        <v>4</v>
      </c>
      <c r="P15" s="245">
        <f t="shared" si="1"/>
        <v>9.0277777777777774E-4</v>
      </c>
      <c r="Q15" s="246">
        <f t="shared" si="2"/>
        <v>17</v>
      </c>
      <c r="R15" s="246">
        <f t="shared" si="3"/>
        <v>14</v>
      </c>
      <c r="S15" s="232">
        <f t="shared" si="4"/>
        <v>2.5810185185185181E-3</v>
      </c>
      <c r="T15" s="247">
        <f t="shared" si="5"/>
        <v>10</v>
      </c>
      <c r="U15" s="246">
        <f t="shared" si="6"/>
        <v>123</v>
      </c>
      <c r="V15" s="222" t="str">
        <f t="shared" si="7"/>
        <v>-</v>
      </c>
      <c r="W15" s="222" t="str">
        <f t="shared" si="7"/>
        <v>-</v>
      </c>
      <c r="X15" s="222" t="str">
        <f t="shared" si="7"/>
        <v>-</v>
      </c>
      <c r="Y15" s="223" t="str">
        <f t="shared" si="8"/>
        <v/>
      </c>
      <c r="Z15" s="246">
        <f t="shared" si="9"/>
        <v>0</v>
      </c>
      <c r="AA15" s="246">
        <f t="shared" si="10"/>
        <v>8</v>
      </c>
      <c r="AB15" s="246">
        <f t="shared" si="11"/>
        <v>129</v>
      </c>
      <c r="AC15" s="224">
        <f t="shared" si="12"/>
        <v>16985777</v>
      </c>
      <c r="AD15" s="225">
        <f t="shared" si="13"/>
        <v>252</v>
      </c>
    </row>
    <row r="16" spans="1:30" s="226" customFormat="1" x14ac:dyDescent="0.25">
      <c r="A16" s="117">
        <v>101</v>
      </c>
      <c r="B16" s="241" t="s">
        <v>155</v>
      </c>
      <c r="C16" s="241" t="s">
        <v>156</v>
      </c>
      <c r="D16" s="16" t="s">
        <v>305</v>
      </c>
      <c r="E16" s="241" t="s">
        <v>282</v>
      </c>
      <c r="F16" s="242">
        <f t="shared" si="14"/>
        <v>10</v>
      </c>
      <c r="G16" s="243">
        <f t="shared" si="0"/>
        <v>249</v>
      </c>
      <c r="H16" s="244">
        <f t="shared" si="1"/>
        <v>5</v>
      </c>
      <c r="I16" s="244">
        <f t="shared" si="1"/>
        <v>3</v>
      </c>
      <c r="J16" s="245">
        <f t="shared" si="1"/>
        <v>6.5972222222222224E-4</v>
      </c>
      <c r="K16" s="244">
        <f t="shared" si="1"/>
        <v>6</v>
      </c>
      <c r="L16" s="244">
        <f t="shared" si="1"/>
        <v>1</v>
      </c>
      <c r="M16" s="245">
        <f t="shared" si="1"/>
        <v>6.018518518518519E-4</v>
      </c>
      <c r="N16" s="244">
        <f t="shared" si="1"/>
        <v>6</v>
      </c>
      <c r="O16" s="244">
        <f t="shared" si="1"/>
        <v>1</v>
      </c>
      <c r="P16" s="245">
        <f t="shared" si="1"/>
        <v>4.2824074074074075E-4</v>
      </c>
      <c r="Q16" s="246">
        <f t="shared" si="2"/>
        <v>17</v>
      </c>
      <c r="R16" s="246">
        <f t="shared" si="3"/>
        <v>5</v>
      </c>
      <c r="S16" s="232">
        <f t="shared" si="4"/>
        <v>1.689814814814815E-3</v>
      </c>
      <c r="T16" s="247">
        <f t="shared" si="5"/>
        <v>9</v>
      </c>
      <c r="U16" s="246">
        <f t="shared" si="6"/>
        <v>126</v>
      </c>
      <c r="V16" s="222" t="str">
        <f t="shared" si="7"/>
        <v>-</v>
      </c>
      <c r="W16" s="222" t="str">
        <f t="shared" si="7"/>
        <v>-</v>
      </c>
      <c r="X16" s="222" t="str">
        <f t="shared" si="7"/>
        <v>-</v>
      </c>
      <c r="Y16" s="223" t="str">
        <f t="shared" si="8"/>
        <v/>
      </c>
      <c r="Z16" s="246">
        <f t="shared" si="9"/>
        <v>0</v>
      </c>
      <c r="AA16" s="246">
        <f t="shared" si="10"/>
        <v>10</v>
      </c>
      <c r="AB16" s="246">
        <f t="shared" si="11"/>
        <v>123</v>
      </c>
      <c r="AC16" s="224">
        <f t="shared" si="12"/>
        <v>16994854</v>
      </c>
      <c r="AD16" s="225">
        <f t="shared" si="13"/>
        <v>249</v>
      </c>
    </row>
    <row r="17" spans="1:30" s="226" customFormat="1" x14ac:dyDescent="0.25">
      <c r="A17" s="117">
        <v>116</v>
      </c>
      <c r="B17" s="250" t="s">
        <v>192</v>
      </c>
      <c r="C17" s="250" t="s">
        <v>193</v>
      </c>
      <c r="D17" s="16" t="s">
        <v>304</v>
      </c>
      <c r="E17" s="250" t="s">
        <v>284</v>
      </c>
      <c r="F17" s="242">
        <f t="shared" si="14"/>
        <v>11</v>
      </c>
      <c r="G17" s="243">
        <f t="shared" si="0"/>
        <v>239</v>
      </c>
      <c r="H17" s="244">
        <f t="shared" ref="H17:P26" si="15">IFERROR(VLOOKUP($A17,Resultats_Trial,H$4,FALSE),"")</f>
        <v>5</v>
      </c>
      <c r="I17" s="244">
        <f t="shared" si="15"/>
        <v>5</v>
      </c>
      <c r="J17" s="245">
        <f t="shared" si="15"/>
        <v>1.2152777777777778E-3</v>
      </c>
      <c r="K17" s="244">
        <f t="shared" si="15"/>
        <v>8</v>
      </c>
      <c r="L17" s="244">
        <f t="shared" si="15"/>
        <v>5</v>
      </c>
      <c r="M17" s="245">
        <f t="shared" si="15"/>
        <v>1.3888888888888889E-3</v>
      </c>
      <c r="N17" s="244">
        <f t="shared" si="15"/>
        <v>6</v>
      </c>
      <c r="O17" s="244">
        <f t="shared" si="15"/>
        <v>5</v>
      </c>
      <c r="P17" s="245">
        <f t="shared" si="15"/>
        <v>9.837962962962962E-4</v>
      </c>
      <c r="Q17" s="246">
        <f t="shared" si="2"/>
        <v>19</v>
      </c>
      <c r="R17" s="246">
        <f t="shared" si="3"/>
        <v>15</v>
      </c>
      <c r="S17" s="232">
        <f t="shared" si="4"/>
        <v>3.5879629629629629E-3</v>
      </c>
      <c r="T17" s="247">
        <f t="shared" si="5"/>
        <v>8</v>
      </c>
      <c r="U17" s="246">
        <f t="shared" si="6"/>
        <v>129</v>
      </c>
      <c r="V17" s="222" t="str">
        <f t="shared" si="7"/>
        <v>-</v>
      </c>
      <c r="W17" s="222" t="str">
        <f t="shared" si="7"/>
        <v>-</v>
      </c>
      <c r="X17" s="222" t="str">
        <f t="shared" si="7"/>
        <v>-</v>
      </c>
      <c r="Y17" s="223" t="str">
        <f t="shared" si="8"/>
        <v/>
      </c>
      <c r="Z17" s="246">
        <f t="shared" si="9"/>
        <v>0</v>
      </c>
      <c r="AA17" s="246">
        <f t="shared" si="10"/>
        <v>16</v>
      </c>
      <c r="AB17" s="246">
        <f t="shared" si="11"/>
        <v>110</v>
      </c>
      <c r="AC17" s="224">
        <f t="shared" si="12"/>
        <v>18984690</v>
      </c>
      <c r="AD17" s="225">
        <f t="shared" si="13"/>
        <v>239</v>
      </c>
    </row>
    <row r="18" spans="1:30" s="226" customFormat="1" x14ac:dyDescent="0.25">
      <c r="A18" s="117">
        <v>111</v>
      </c>
      <c r="B18" s="250" t="s">
        <v>159</v>
      </c>
      <c r="C18" s="250" t="s">
        <v>160</v>
      </c>
      <c r="D18" s="16" t="s">
        <v>305</v>
      </c>
      <c r="E18" s="250" t="s">
        <v>282</v>
      </c>
      <c r="F18" s="242">
        <f t="shared" si="14"/>
        <v>12</v>
      </c>
      <c r="G18" s="243">
        <f t="shared" si="0"/>
        <v>234</v>
      </c>
      <c r="H18" s="244">
        <f t="shared" si="15"/>
        <v>0</v>
      </c>
      <c r="I18" s="244">
        <f t="shared" si="15"/>
        <v>5</v>
      </c>
      <c r="J18" s="245">
        <f t="shared" si="15"/>
        <v>3.3564814814814812E-4</v>
      </c>
      <c r="K18" s="244">
        <f t="shared" si="15"/>
        <v>8</v>
      </c>
      <c r="L18" s="244">
        <f t="shared" si="15"/>
        <v>3</v>
      </c>
      <c r="M18" s="245">
        <f t="shared" si="15"/>
        <v>1.1458333333333333E-3</v>
      </c>
      <c r="N18" s="244">
        <f t="shared" si="15"/>
        <v>0</v>
      </c>
      <c r="O18" s="244">
        <f t="shared" si="15"/>
        <v>5</v>
      </c>
      <c r="P18" s="245">
        <f t="shared" si="15"/>
        <v>1.5046296296296297E-4</v>
      </c>
      <c r="Q18" s="246">
        <f t="shared" si="2"/>
        <v>8</v>
      </c>
      <c r="R18" s="246">
        <f t="shared" si="3"/>
        <v>13</v>
      </c>
      <c r="S18" s="232">
        <f t="shared" si="4"/>
        <v>1.6319444444444443E-3</v>
      </c>
      <c r="T18" s="247">
        <f t="shared" si="5"/>
        <v>14</v>
      </c>
      <c r="U18" s="246">
        <f t="shared" si="6"/>
        <v>114</v>
      </c>
      <c r="V18" s="222" t="str">
        <f t="shared" si="7"/>
        <v>-</v>
      </c>
      <c r="W18" s="222" t="str">
        <f t="shared" si="7"/>
        <v>-</v>
      </c>
      <c r="X18" s="222" t="str">
        <f t="shared" si="7"/>
        <v>-</v>
      </c>
      <c r="Y18" s="223" t="str">
        <f t="shared" si="8"/>
        <v/>
      </c>
      <c r="Z18" s="246">
        <f t="shared" si="9"/>
        <v>0</v>
      </c>
      <c r="AA18" s="246">
        <f t="shared" si="10"/>
        <v>11</v>
      </c>
      <c r="AB18" s="246">
        <f t="shared" si="11"/>
        <v>120</v>
      </c>
      <c r="AC18" s="224">
        <f t="shared" si="12"/>
        <v>7986859</v>
      </c>
      <c r="AD18" s="225">
        <f t="shared" si="13"/>
        <v>234</v>
      </c>
    </row>
    <row r="19" spans="1:30" s="226" customFormat="1" x14ac:dyDescent="0.25">
      <c r="A19" s="117">
        <v>112</v>
      </c>
      <c r="B19" s="241" t="s">
        <v>159</v>
      </c>
      <c r="C19" s="241" t="s">
        <v>156</v>
      </c>
      <c r="D19" s="16" t="s">
        <v>304</v>
      </c>
      <c r="E19" s="241" t="s">
        <v>282</v>
      </c>
      <c r="F19" s="242">
        <f t="shared" si="14"/>
        <v>13</v>
      </c>
      <c r="G19" s="243">
        <f t="shared" si="0"/>
        <v>232</v>
      </c>
      <c r="H19" s="244">
        <f t="shared" si="15"/>
        <v>0</v>
      </c>
      <c r="I19" s="244">
        <f t="shared" si="15"/>
        <v>5</v>
      </c>
      <c r="J19" s="245">
        <f t="shared" si="15"/>
        <v>6.8287037037037036E-4</v>
      </c>
      <c r="K19" s="244">
        <f t="shared" si="15"/>
        <v>6</v>
      </c>
      <c r="L19" s="244">
        <f t="shared" si="15"/>
        <v>5</v>
      </c>
      <c r="M19" s="245">
        <f t="shared" si="15"/>
        <v>7.9861111111111116E-4</v>
      </c>
      <c r="N19" s="244">
        <f t="shared" si="15"/>
        <v>3</v>
      </c>
      <c r="O19" s="244">
        <f t="shared" si="15"/>
        <v>5</v>
      </c>
      <c r="P19" s="245">
        <f t="shared" si="15"/>
        <v>8.1018518518518516E-4</v>
      </c>
      <c r="Q19" s="246">
        <f t="shared" si="2"/>
        <v>9</v>
      </c>
      <c r="R19" s="246">
        <f t="shared" si="3"/>
        <v>15</v>
      </c>
      <c r="S19" s="232">
        <f t="shared" si="4"/>
        <v>2.2916666666666667E-3</v>
      </c>
      <c r="T19" s="247">
        <f t="shared" si="5"/>
        <v>13</v>
      </c>
      <c r="U19" s="246">
        <f t="shared" si="6"/>
        <v>116</v>
      </c>
      <c r="V19" s="222" t="str">
        <f t="shared" si="7"/>
        <v>-</v>
      </c>
      <c r="W19" s="222" t="str">
        <f t="shared" si="7"/>
        <v>-</v>
      </c>
      <c r="X19" s="222" t="str">
        <f t="shared" si="7"/>
        <v>-</v>
      </c>
      <c r="Y19" s="223" t="str">
        <f t="shared" si="8"/>
        <v/>
      </c>
      <c r="Z19" s="246">
        <f t="shared" si="9"/>
        <v>0</v>
      </c>
      <c r="AA19" s="246">
        <f t="shared" si="10"/>
        <v>13</v>
      </c>
      <c r="AB19" s="246">
        <f t="shared" si="11"/>
        <v>116</v>
      </c>
      <c r="AC19" s="224">
        <f t="shared" si="12"/>
        <v>8984802</v>
      </c>
      <c r="AD19" s="225">
        <f t="shared" si="13"/>
        <v>232</v>
      </c>
    </row>
    <row r="20" spans="1:30" s="226" customFormat="1" x14ac:dyDescent="0.25">
      <c r="A20" s="117">
        <v>107</v>
      </c>
      <c r="B20" s="250" t="s">
        <v>183</v>
      </c>
      <c r="C20" s="250" t="s">
        <v>184</v>
      </c>
      <c r="D20" s="16" t="s">
        <v>305</v>
      </c>
      <c r="E20" s="250" t="s">
        <v>284</v>
      </c>
      <c r="F20" s="242">
        <v>14</v>
      </c>
      <c r="G20" s="243">
        <f t="shared" si="0"/>
        <v>232</v>
      </c>
      <c r="H20" s="244">
        <f t="shared" si="15"/>
        <v>0</v>
      </c>
      <c r="I20" s="244">
        <f t="shared" si="15"/>
        <v>5</v>
      </c>
      <c r="J20" s="245">
        <f t="shared" si="15"/>
        <v>6.7129629629629625E-4</v>
      </c>
      <c r="K20" s="244">
        <f t="shared" si="15"/>
        <v>5</v>
      </c>
      <c r="L20" s="244">
        <f t="shared" si="15"/>
        <v>5</v>
      </c>
      <c r="M20" s="245">
        <f t="shared" si="15"/>
        <v>7.8703703703703705E-4</v>
      </c>
      <c r="N20" s="244">
        <f t="shared" si="15"/>
        <v>6</v>
      </c>
      <c r="O20" s="244">
        <f t="shared" si="15"/>
        <v>4</v>
      </c>
      <c r="P20" s="245">
        <f t="shared" si="15"/>
        <v>1.0763888888888889E-3</v>
      </c>
      <c r="Q20" s="246">
        <f t="shared" si="2"/>
        <v>11</v>
      </c>
      <c r="R20" s="246">
        <f t="shared" si="3"/>
        <v>14</v>
      </c>
      <c r="S20" s="232">
        <f t="shared" si="4"/>
        <v>2.5347222222222221E-3</v>
      </c>
      <c r="T20" s="247">
        <f t="shared" si="5"/>
        <v>11</v>
      </c>
      <c r="U20" s="246">
        <f t="shared" si="6"/>
        <v>120</v>
      </c>
      <c r="V20" s="222" t="str">
        <f t="shared" si="7"/>
        <v>-</v>
      </c>
      <c r="W20" s="222" t="str">
        <f t="shared" si="7"/>
        <v>-</v>
      </c>
      <c r="X20" s="222" t="str">
        <f t="shared" si="7"/>
        <v>-</v>
      </c>
      <c r="Y20" s="223" t="str">
        <f t="shared" si="8"/>
        <v/>
      </c>
      <c r="Z20" s="246">
        <f t="shared" si="9"/>
        <v>0</v>
      </c>
      <c r="AA20" s="246">
        <f t="shared" si="10"/>
        <v>15</v>
      </c>
      <c r="AB20" s="246">
        <f t="shared" si="11"/>
        <v>112</v>
      </c>
      <c r="AC20" s="224">
        <f t="shared" si="12"/>
        <v>10985781</v>
      </c>
      <c r="AD20" s="225">
        <f t="shared" si="13"/>
        <v>232</v>
      </c>
    </row>
    <row r="21" spans="1:30" s="226" customFormat="1" x14ac:dyDescent="0.25">
      <c r="A21" s="117">
        <v>124</v>
      </c>
      <c r="B21" s="241" t="s">
        <v>126</v>
      </c>
      <c r="C21" s="241" t="s">
        <v>156</v>
      </c>
      <c r="D21" s="16" t="s">
        <v>304</v>
      </c>
      <c r="E21" s="241" t="s">
        <v>283</v>
      </c>
      <c r="F21" s="242">
        <f t="shared" ref="F21:F46" si="16">IF(AND(A21&lt;&gt;"",G21&gt;0),RANK(AD21,AD$7:AD$46,0),"")</f>
        <v>15</v>
      </c>
      <c r="G21" s="243">
        <f t="shared" si="0"/>
        <v>228</v>
      </c>
      <c r="H21" s="244">
        <f t="shared" si="15"/>
        <v>0</v>
      </c>
      <c r="I21" s="244">
        <f t="shared" si="15"/>
        <v>5</v>
      </c>
      <c r="J21" s="245">
        <f t="shared" si="15"/>
        <v>6.9444444444444447E-4</v>
      </c>
      <c r="K21" s="244">
        <f t="shared" si="15"/>
        <v>3</v>
      </c>
      <c r="L21" s="244">
        <f t="shared" si="15"/>
        <v>2</v>
      </c>
      <c r="M21" s="245">
        <f t="shared" si="15"/>
        <v>4.6296296296296298E-4</v>
      </c>
      <c r="N21" s="244">
        <f t="shared" si="15"/>
        <v>3</v>
      </c>
      <c r="O21" s="244">
        <f t="shared" si="15"/>
        <v>5</v>
      </c>
      <c r="P21" s="245">
        <f t="shared" si="15"/>
        <v>5.2083333333333333E-4</v>
      </c>
      <c r="Q21" s="246">
        <f t="shared" si="2"/>
        <v>6</v>
      </c>
      <c r="R21" s="246">
        <f t="shared" si="3"/>
        <v>12</v>
      </c>
      <c r="S21" s="232">
        <f t="shared" si="4"/>
        <v>1.6782407407407406E-3</v>
      </c>
      <c r="T21" s="247">
        <f t="shared" si="5"/>
        <v>16</v>
      </c>
      <c r="U21" s="246">
        <f t="shared" si="6"/>
        <v>110</v>
      </c>
      <c r="V21" s="222" t="str">
        <f t="shared" si="7"/>
        <v>-</v>
      </c>
      <c r="W21" s="222" t="str">
        <f t="shared" si="7"/>
        <v>-</v>
      </c>
      <c r="X21" s="222" t="str">
        <f t="shared" si="7"/>
        <v>-</v>
      </c>
      <c r="Y21" s="223" t="str">
        <f t="shared" si="8"/>
        <v/>
      </c>
      <c r="Z21" s="246">
        <f t="shared" si="9"/>
        <v>0</v>
      </c>
      <c r="AA21" s="246">
        <f t="shared" si="10"/>
        <v>12</v>
      </c>
      <c r="AB21" s="246">
        <f t="shared" si="11"/>
        <v>118</v>
      </c>
      <c r="AC21" s="224">
        <f t="shared" si="12"/>
        <v>5987855</v>
      </c>
      <c r="AD21" s="225">
        <f t="shared" si="13"/>
        <v>228</v>
      </c>
    </row>
    <row r="22" spans="1:30" s="226" customFormat="1" x14ac:dyDescent="0.25">
      <c r="A22" s="117">
        <v>103</v>
      </c>
      <c r="B22" s="250" t="s">
        <v>179</v>
      </c>
      <c r="C22" s="250" t="s">
        <v>166</v>
      </c>
      <c r="D22" s="16" t="s">
        <v>305</v>
      </c>
      <c r="E22" s="250" t="s">
        <v>284</v>
      </c>
      <c r="F22" s="242">
        <f t="shared" si="16"/>
        <v>16</v>
      </c>
      <c r="G22" s="243">
        <f t="shared" si="0"/>
        <v>222</v>
      </c>
      <c r="H22" s="244">
        <f t="shared" si="15"/>
        <v>0</v>
      </c>
      <c r="I22" s="244">
        <f t="shared" si="15"/>
        <v>5</v>
      </c>
      <c r="J22" s="245">
        <f t="shared" si="15"/>
        <v>4.861111111111111E-4</v>
      </c>
      <c r="K22" s="244">
        <f t="shared" si="15"/>
        <v>3</v>
      </c>
      <c r="L22" s="244">
        <f t="shared" si="15"/>
        <v>5</v>
      </c>
      <c r="M22" s="245">
        <f t="shared" si="15"/>
        <v>6.5972222222222224E-4</v>
      </c>
      <c r="N22" s="244">
        <f t="shared" si="15"/>
        <v>3</v>
      </c>
      <c r="O22" s="244">
        <f t="shared" si="15"/>
        <v>2</v>
      </c>
      <c r="P22" s="245">
        <f t="shared" si="15"/>
        <v>1.2731481481481483E-3</v>
      </c>
      <c r="Q22" s="246">
        <f t="shared" si="2"/>
        <v>6</v>
      </c>
      <c r="R22" s="246">
        <f t="shared" si="3"/>
        <v>12</v>
      </c>
      <c r="S22" s="232">
        <f t="shared" si="4"/>
        <v>2.4189814814814816E-3</v>
      </c>
      <c r="T22" s="247">
        <f t="shared" si="5"/>
        <v>17</v>
      </c>
      <c r="U22" s="246">
        <f t="shared" si="6"/>
        <v>108</v>
      </c>
      <c r="V22" s="222" t="str">
        <f t="shared" si="7"/>
        <v>-</v>
      </c>
      <c r="W22" s="222" t="str">
        <f t="shared" si="7"/>
        <v>-</v>
      </c>
      <c r="X22" s="222" t="str">
        <f t="shared" si="7"/>
        <v>-</v>
      </c>
      <c r="Y22" s="223" t="str">
        <f t="shared" si="8"/>
        <v/>
      </c>
      <c r="Z22" s="246">
        <f t="shared" si="9"/>
        <v>0</v>
      </c>
      <c r="AA22" s="246">
        <f t="shared" si="10"/>
        <v>14</v>
      </c>
      <c r="AB22" s="246">
        <f t="shared" si="11"/>
        <v>114</v>
      </c>
      <c r="AC22" s="224">
        <f t="shared" si="12"/>
        <v>5987791</v>
      </c>
      <c r="AD22" s="225">
        <f t="shared" si="13"/>
        <v>222</v>
      </c>
    </row>
    <row r="23" spans="1:30" s="226" customFormat="1" x14ac:dyDescent="0.25">
      <c r="A23" s="117">
        <v>119</v>
      </c>
      <c r="B23" s="250" t="s">
        <v>163</v>
      </c>
      <c r="C23" s="250" t="s">
        <v>164</v>
      </c>
      <c r="D23" s="16" t="s">
        <v>304</v>
      </c>
      <c r="E23" s="250" t="s">
        <v>283</v>
      </c>
      <c r="F23" s="242">
        <f t="shared" si="16"/>
        <v>17</v>
      </c>
      <c r="G23" s="243">
        <f t="shared" si="0"/>
        <v>214</v>
      </c>
      <c r="H23" s="244">
        <f t="shared" si="15"/>
        <v>0</v>
      </c>
      <c r="I23" s="244">
        <f t="shared" si="15"/>
        <v>5</v>
      </c>
      <c r="J23" s="245">
        <f t="shared" si="15"/>
        <v>7.1759259259259259E-4</v>
      </c>
      <c r="K23" s="244">
        <f t="shared" si="15"/>
        <v>3</v>
      </c>
      <c r="L23" s="244">
        <f t="shared" si="15"/>
        <v>3</v>
      </c>
      <c r="M23" s="245">
        <f t="shared" si="15"/>
        <v>7.5231481481481482E-4</v>
      </c>
      <c r="N23" s="244">
        <f t="shared" si="15"/>
        <v>3</v>
      </c>
      <c r="O23" s="244">
        <f t="shared" si="15"/>
        <v>5</v>
      </c>
      <c r="P23" s="245">
        <f t="shared" si="15"/>
        <v>4.0509259259259258E-4</v>
      </c>
      <c r="Q23" s="246">
        <f t="shared" si="2"/>
        <v>6</v>
      </c>
      <c r="R23" s="246">
        <f t="shared" si="3"/>
        <v>13</v>
      </c>
      <c r="S23" s="232">
        <f t="shared" si="4"/>
        <v>1.8749999999999999E-3</v>
      </c>
      <c r="T23" s="247">
        <f t="shared" si="5"/>
        <v>18</v>
      </c>
      <c r="U23" s="246">
        <f t="shared" si="6"/>
        <v>106</v>
      </c>
      <c r="V23" s="222" t="str">
        <f t="shared" si="7"/>
        <v>-</v>
      </c>
      <c r="W23" s="222" t="str">
        <f t="shared" si="7"/>
        <v>-</v>
      </c>
      <c r="X23" s="222" t="str">
        <f t="shared" si="7"/>
        <v>-</v>
      </c>
      <c r="Y23" s="223" t="str">
        <f t="shared" si="8"/>
        <v/>
      </c>
      <c r="Z23" s="246">
        <f t="shared" si="9"/>
        <v>0</v>
      </c>
      <c r="AA23" s="246">
        <f t="shared" si="10"/>
        <v>17</v>
      </c>
      <c r="AB23" s="246">
        <f t="shared" si="11"/>
        <v>108</v>
      </c>
      <c r="AC23" s="224">
        <f t="shared" si="12"/>
        <v>5986838</v>
      </c>
      <c r="AD23" s="225">
        <f t="shared" si="13"/>
        <v>214</v>
      </c>
    </row>
    <row r="24" spans="1:30" s="226" customFormat="1" x14ac:dyDescent="0.25">
      <c r="A24" s="117">
        <v>132</v>
      </c>
      <c r="B24" s="250" t="s">
        <v>152</v>
      </c>
      <c r="C24" s="250" t="s">
        <v>137</v>
      </c>
      <c r="D24" s="16" t="s">
        <v>305</v>
      </c>
      <c r="E24" s="250" t="s">
        <v>284</v>
      </c>
      <c r="F24" s="242">
        <f t="shared" si="16"/>
        <v>18</v>
      </c>
      <c r="G24" s="243">
        <f t="shared" si="0"/>
        <v>210</v>
      </c>
      <c r="H24" s="244">
        <f t="shared" si="15"/>
        <v>0</v>
      </c>
      <c r="I24" s="244">
        <f t="shared" si="15"/>
        <v>5</v>
      </c>
      <c r="J24" s="245">
        <f t="shared" si="15"/>
        <v>3.4722222222222224E-4</v>
      </c>
      <c r="K24" s="244">
        <f t="shared" si="15"/>
        <v>6</v>
      </c>
      <c r="L24" s="244">
        <f t="shared" si="15"/>
        <v>2</v>
      </c>
      <c r="M24" s="245">
        <f t="shared" si="15"/>
        <v>3.1250000000000001E-4</v>
      </c>
      <c r="N24" s="244">
        <f t="shared" si="15"/>
        <v>0</v>
      </c>
      <c r="O24" s="244">
        <f t="shared" si="15"/>
        <v>3</v>
      </c>
      <c r="P24" s="245">
        <f t="shared" si="15"/>
        <v>8.1018518518518516E-4</v>
      </c>
      <c r="Q24" s="246">
        <f t="shared" si="2"/>
        <v>6</v>
      </c>
      <c r="R24" s="246">
        <f t="shared" si="3"/>
        <v>10</v>
      </c>
      <c r="S24" s="232">
        <f t="shared" si="4"/>
        <v>1.4699074074074074E-3</v>
      </c>
      <c r="T24" s="247">
        <f t="shared" si="5"/>
        <v>15</v>
      </c>
      <c r="U24" s="246">
        <f t="shared" si="6"/>
        <v>112</v>
      </c>
      <c r="V24" s="222" t="str">
        <f t="shared" si="7"/>
        <v>-</v>
      </c>
      <c r="W24" s="222" t="str">
        <f t="shared" si="7"/>
        <v>-</v>
      </c>
      <c r="X24" s="222" t="str">
        <f t="shared" si="7"/>
        <v>-</v>
      </c>
      <c r="Y24" s="223" t="str">
        <f t="shared" si="8"/>
        <v/>
      </c>
      <c r="Z24" s="246">
        <f t="shared" si="9"/>
        <v>0</v>
      </c>
      <c r="AA24" s="246">
        <f t="shared" si="10"/>
        <v>22</v>
      </c>
      <c r="AB24" s="246">
        <f t="shared" si="11"/>
        <v>98</v>
      </c>
      <c r="AC24" s="224">
        <f t="shared" si="12"/>
        <v>5989873</v>
      </c>
      <c r="AD24" s="225">
        <f t="shared" si="13"/>
        <v>210</v>
      </c>
    </row>
    <row r="25" spans="1:30" s="226" customFormat="1" x14ac:dyDescent="0.25">
      <c r="A25" s="117">
        <v>131</v>
      </c>
      <c r="B25" s="250" t="s">
        <v>175</v>
      </c>
      <c r="C25" s="250" t="s">
        <v>176</v>
      </c>
      <c r="D25" s="16" t="s">
        <v>304</v>
      </c>
      <c r="E25" s="250" t="s">
        <v>284</v>
      </c>
      <c r="F25" s="242">
        <f t="shared" si="16"/>
        <v>19</v>
      </c>
      <c r="G25" s="243">
        <f t="shared" si="0"/>
        <v>206</v>
      </c>
      <c r="H25" s="244">
        <f t="shared" si="15"/>
        <v>0</v>
      </c>
      <c r="I25" s="244">
        <f t="shared" si="15"/>
        <v>5</v>
      </c>
      <c r="J25" s="245">
        <f t="shared" si="15"/>
        <v>7.1759259259259259E-4</v>
      </c>
      <c r="K25" s="244">
        <f t="shared" si="15"/>
        <v>0</v>
      </c>
      <c r="L25" s="244">
        <f t="shared" si="15"/>
        <v>5</v>
      </c>
      <c r="M25" s="245">
        <f t="shared" si="15"/>
        <v>3.8194444444444446E-4</v>
      </c>
      <c r="N25" s="244">
        <f t="shared" si="15"/>
        <v>3</v>
      </c>
      <c r="O25" s="244">
        <f t="shared" si="15"/>
        <v>2</v>
      </c>
      <c r="P25" s="245">
        <f t="shared" si="15"/>
        <v>1.0185185185185184E-3</v>
      </c>
      <c r="Q25" s="246">
        <f t="shared" si="2"/>
        <v>3</v>
      </c>
      <c r="R25" s="246">
        <f t="shared" si="3"/>
        <v>12</v>
      </c>
      <c r="S25" s="232">
        <f t="shared" si="4"/>
        <v>2.1180555555555553E-3</v>
      </c>
      <c r="T25" s="247">
        <f t="shared" si="5"/>
        <v>21</v>
      </c>
      <c r="U25" s="246">
        <f t="shared" si="6"/>
        <v>100</v>
      </c>
      <c r="V25" s="222" t="str">
        <f t="shared" si="7"/>
        <v>-</v>
      </c>
      <c r="W25" s="222" t="str">
        <f t="shared" si="7"/>
        <v>-</v>
      </c>
      <c r="X25" s="222" t="str">
        <f t="shared" si="7"/>
        <v>-</v>
      </c>
      <c r="Y25" s="223" t="str">
        <f t="shared" si="8"/>
        <v/>
      </c>
      <c r="Z25" s="246">
        <f t="shared" si="9"/>
        <v>0</v>
      </c>
      <c r="AA25" s="246">
        <f t="shared" si="10"/>
        <v>18</v>
      </c>
      <c r="AB25" s="246">
        <f t="shared" si="11"/>
        <v>106</v>
      </c>
      <c r="AC25" s="224">
        <f t="shared" si="12"/>
        <v>2987817</v>
      </c>
      <c r="AD25" s="225">
        <f t="shared" si="13"/>
        <v>206</v>
      </c>
    </row>
    <row r="26" spans="1:30" s="226" customFormat="1" x14ac:dyDescent="0.25">
      <c r="A26" s="117">
        <v>109</v>
      </c>
      <c r="B26" s="241" t="s">
        <v>186</v>
      </c>
      <c r="C26" s="241" t="s">
        <v>156</v>
      </c>
      <c r="D26" s="16" t="s">
        <v>305</v>
      </c>
      <c r="E26" s="241" t="s">
        <v>284</v>
      </c>
      <c r="F26" s="242">
        <f t="shared" si="16"/>
        <v>20</v>
      </c>
      <c r="G26" s="243">
        <f t="shared" si="0"/>
        <v>204</v>
      </c>
      <c r="H26" s="244">
        <f t="shared" si="15"/>
        <v>0</v>
      </c>
      <c r="I26" s="244">
        <f t="shared" si="15"/>
        <v>5</v>
      </c>
      <c r="J26" s="245">
        <f t="shared" si="15"/>
        <v>2.3148148148148149E-4</v>
      </c>
      <c r="K26" s="244">
        <f t="shared" si="15"/>
        <v>3</v>
      </c>
      <c r="L26" s="244">
        <f t="shared" si="15"/>
        <v>5</v>
      </c>
      <c r="M26" s="245">
        <f t="shared" si="15"/>
        <v>6.9444444444444447E-4</v>
      </c>
      <c r="N26" s="244">
        <f t="shared" si="15"/>
        <v>3</v>
      </c>
      <c r="O26" s="244">
        <f t="shared" si="15"/>
        <v>5</v>
      </c>
      <c r="P26" s="245">
        <f t="shared" si="15"/>
        <v>1.2731481481481483E-3</v>
      </c>
      <c r="Q26" s="246">
        <f t="shared" si="2"/>
        <v>6</v>
      </c>
      <c r="R26" s="246">
        <f t="shared" si="3"/>
        <v>15</v>
      </c>
      <c r="S26" s="232">
        <f t="shared" si="4"/>
        <v>2.1990740740740742E-3</v>
      </c>
      <c r="T26" s="247">
        <f t="shared" si="5"/>
        <v>19</v>
      </c>
      <c r="U26" s="246">
        <f t="shared" si="6"/>
        <v>104</v>
      </c>
      <c r="V26" s="222" t="str">
        <f t="shared" si="7"/>
        <v>-</v>
      </c>
      <c r="W26" s="222" t="str">
        <f t="shared" si="7"/>
        <v>-</v>
      </c>
      <c r="X26" s="222" t="str">
        <f t="shared" si="7"/>
        <v>-</v>
      </c>
      <c r="Y26" s="223" t="str">
        <f t="shared" si="8"/>
        <v/>
      </c>
      <c r="Z26" s="246">
        <f t="shared" si="9"/>
        <v>0</v>
      </c>
      <c r="AA26" s="246">
        <f t="shared" si="10"/>
        <v>21</v>
      </c>
      <c r="AB26" s="246">
        <f t="shared" si="11"/>
        <v>100</v>
      </c>
      <c r="AC26" s="224">
        <f t="shared" si="12"/>
        <v>5984810</v>
      </c>
      <c r="AD26" s="225">
        <f t="shared" si="13"/>
        <v>204</v>
      </c>
    </row>
    <row r="27" spans="1:30" s="226" customFormat="1" x14ac:dyDescent="0.25">
      <c r="A27" s="117">
        <v>138</v>
      </c>
      <c r="B27" s="241" t="s">
        <v>182</v>
      </c>
      <c r="C27" s="241" t="s">
        <v>123</v>
      </c>
      <c r="D27" s="16" t="s">
        <v>304</v>
      </c>
      <c r="E27" s="241" t="s">
        <v>284</v>
      </c>
      <c r="F27" s="242">
        <f t="shared" si="16"/>
        <v>21</v>
      </c>
      <c r="G27" s="243">
        <f t="shared" si="0"/>
        <v>200</v>
      </c>
      <c r="H27" s="244">
        <f t="shared" ref="H27:P36" si="17">IFERROR(VLOOKUP($A27,Resultats_Trial,H$4,FALSE),"")</f>
        <v>0</v>
      </c>
      <c r="I27" s="244">
        <f t="shared" si="17"/>
        <v>5</v>
      </c>
      <c r="J27" s="245">
        <f t="shared" si="17"/>
        <v>2.8935185185185184E-4</v>
      </c>
      <c r="K27" s="244">
        <f t="shared" si="17"/>
        <v>3</v>
      </c>
      <c r="L27" s="244">
        <f t="shared" si="17"/>
        <v>5</v>
      </c>
      <c r="M27" s="245">
        <f t="shared" si="17"/>
        <v>5.2083333333333333E-4</v>
      </c>
      <c r="N27" s="244">
        <f t="shared" si="17"/>
        <v>0</v>
      </c>
      <c r="O27" s="244">
        <f t="shared" si="17"/>
        <v>5</v>
      </c>
      <c r="P27" s="245">
        <f t="shared" si="17"/>
        <v>9.6064814814814819E-4</v>
      </c>
      <c r="Q27" s="246">
        <f t="shared" si="2"/>
        <v>3</v>
      </c>
      <c r="R27" s="246">
        <f t="shared" si="3"/>
        <v>15</v>
      </c>
      <c r="S27" s="232">
        <f t="shared" si="4"/>
        <v>1.7708333333333335E-3</v>
      </c>
      <c r="T27" s="247">
        <f t="shared" si="5"/>
        <v>23</v>
      </c>
      <c r="U27" s="246">
        <f t="shared" si="6"/>
        <v>96</v>
      </c>
      <c r="V27" s="222" t="str">
        <f t="shared" ref="V27:X46" si="18">IF($A27&lt;&gt;"",IFERROR(VLOOKUP($A27,Resultats_DH,V$4,FALSE),"-"),"")</f>
        <v>-</v>
      </c>
      <c r="W27" s="222" t="str">
        <f t="shared" si="18"/>
        <v>-</v>
      </c>
      <c r="X27" s="222" t="str">
        <f t="shared" si="18"/>
        <v>-</v>
      </c>
      <c r="Y27" s="223" t="str">
        <f t="shared" si="8"/>
        <v/>
      </c>
      <c r="Z27" s="246">
        <f t="shared" si="9"/>
        <v>0</v>
      </c>
      <c r="AA27" s="246">
        <f t="shared" si="10"/>
        <v>19</v>
      </c>
      <c r="AB27" s="246">
        <f t="shared" si="11"/>
        <v>104</v>
      </c>
      <c r="AC27" s="224">
        <f t="shared" si="12"/>
        <v>2984847</v>
      </c>
      <c r="AD27" s="225">
        <f t="shared" si="13"/>
        <v>200</v>
      </c>
    </row>
    <row r="28" spans="1:30" s="226" customFormat="1" x14ac:dyDescent="0.25">
      <c r="A28" s="117">
        <v>134</v>
      </c>
      <c r="B28" s="250" t="s">
        <v>187</v>
      </c>
      <c r="C28" s="250" t="s">
        <v>188</v>
      </c>
      <c r="D28" s="16" t="s">
        <v>305</v>
      </c>
      <c r="E28" s="250" t="s">
        <v>284</v>
      </c>
      <c r="F28" s="242">
        <f t="shared" si="16"/>
        <v>22</v>
      </c>
      <c r="G28" s="243">
        <f t="shared" si="0"/>
        <v>198</v>
      </c>
      <c r="H28" s="244">
        <f t="shared" si="17"/>
        <v>0</v>
      </c>
      <c r="I28" s="244">
        <f t="shared" si="17"/>
        <v>5</v>
      </c>
      <c r="J28" s="245">
        <f t="shared" si="17"/>
        <v>1.0532407407407407E-3</v>
      </c>
      <c r="K28" s="244">
        <f t="shared" si="17"/>
        <v>3</v>
      </c>
      <c r="L28" s="244">
        <f t="shared" si="17"/>
        <v>5</v>
      </c>
      <c r="M28" s="245">
        <f t="shared" si="17"/>
        <v>1.0416666666666667E-3</v>
      </c>
      <c r="N28" s="244">
        <f t="shared" si="17"/>
        <v>3</v>
      </c>
      <c r="O28" s="244">
        <f t="shared" si="17"/>
        <v>5</v>
      </c>
      <c r="P28" s="245">
        <f t="shared" si="17"/>
        <v>8.9120370370370373E-4</v>
      </c>
      <c r="Q28" s="246">
        <f t="shared" si="2"/>
        <v>6</v>
      </c>
      <c r="R28" s="246">
        <f t="shared" si="3"/>
        <v>15</v>
      </c>
      <c r="S28" s="232">
        <f t="shared" si="4"/>
        <v>2.9861111111111113E-3</v>
      </c>
      <c r="T28" s="247">
        <f t="shared" si="5"/>
        <v>20</v>
      </c>
      <c r="U28" s="246">
        <f t="shared" si="6"/>
        <v>102</v>
      </c>
      <c r="V28" s="222" t="str">
        <f t="shared" si="18"/>
        <v>-</v>
      </c>
      <c r="W28" s="222" t="str">
        <f t="shared" si="18"/>
        <v>-</v>
      </c>
      <c r="X28" s="222" t="str">
        <f t="shared" si="18"/>
        <v>-</v>
      </c>
      <c r="Y28" s="223" t="str">
        <f t="shared" si="8"/>
        <v/>
      </c>
      <c r="Z28" s="246">
        <f t="shared" si="9"/>
        <v>0</v>
      </c>
      <c r="AA28" s="246">
        <f t="shared" si="10"/>
        <v>23</v>
      </c>
      <c r="AB28" s="246">
        <f t="shared" si="11"/>
        <v>96</v>
      </c>
      <c r="AC28" s="224">
        <f t="shared" si="12"/>
        <v>5984742</v>
      </c>
      <c r="AD28" s="225">
        <f t="shared" si="13"/>
        <v>198</v>
      </c>
    </row>
    <row r="29" spans="1:30" s="226" customFormat="1" x14ac:dyDescent="0.25">
      <c r="A29" s="117">
        <v>128</v>
      </c>
      <c r="B29" s="250" t="s">
        <v>153</v>
      </c>
      <c r="C29" s="250" t="s">
        <v>137</v>
      </c>
      <c r="D29" s="16" t="s">
        <v>304</v>
      </c>
      <c r="E29" s="250" t="s">
        <v>280</v>
      </c>
      <c r="F29" s="242">
        <f t="shared" si="16"/>
        <v>23</v>
      </c>
      <c r="G29" s="243">
        <f t="shared" si="0"/>
        <v>196</v>
      </c>
      <c r="H29" s="244">
        <f t="shared" si="17"/>
        <v>0</v>
      </c>
      <c r="I29" s="244">
        <f t="shared" si="17"/>
        <v>5</v>
      </c>
      <c r="J29" s="245">
        <f t="shared" si="17"/>
        <v>4.5138888888888887E-4</v>
      </c>
      <c r="K29" s="244">
        <f t="shared" si="17"/>
        <v>0</v>
      </c>
      <c r="L29" s="244">
        <f t="shared" si="17"/>
        <v>5</v>
      </c>
      <c r="M29" s="245">
        <f t="shared" si="17"/>
        <v>6.3657407407407413E-4</v>
      </c>
      <c r="N29" s="244">
        <f t="shared" si="17"/>
        <v>0</v>
      </c>
      <c r="O29" s="244">
        <f t="shared" si="17"/>
        <v>5</v>
      </c>
      <c r="P29" s="245">
        <f t="shared" si="17"/>
        <v>0</v>
      </c>
      <c r="Q29" s="246">
        <f t="shared" si="2"/>
        <v>0</v>
      </c>
      <c r="R29" s="246">
        <f t="shared" si="3"/>
        <v>15</v>
      </c>
      <c r="S29" s="232">
        <f t="shared" si="4"/>
        <v>1.0879629629629629E-3</v>
      </c>
      <c r="T29" s="247">
        <f t="shared" si="5"/>
        <v>24</v>
      </c>
      <c r="U29" s="246">
        <f t="shared" si="6"/>
        <v>94</v>
      </c>
      <c r="V29" s="222" t="str">
        <f t="shared" si="18"/>
        <v>-</v>
      </c>
      <c r="W29" s="222" t="str">
        <f t="shared" si="18"/>
        <v>-</v>
      </c>
      <c r="X29" s="222" t="str">
        <f t="shared" si="18"/>
        <v>-</v>
      </c>
      <c r="Y29" s="223" t="str">
        <f t="shared" si="8"/>
        <v/>
      </c>
      <c r="Z29" s="246">
        <f t="shared" si="9"/>
        <v>0</v>
      </c>
      <c r="AA29" s="246">
        <f t="shared" si="10"/>
        <v>20</v>
      </c>
      <c r="AB29" s="246">
        <f t="shared" si="11"/>
        <v>102</v>
      </c>
      <c r="AC29" s="224">
        <f t="shared" si="12"/>
        <v>-15094</v>
      </c>
      <c r="AD29" s="225">
        <f t="shared" si="13"/>
        <v>196</v>
      </c>
    </row>
    <row r="30" spans="1:30" s="226" customFormat="1" x14ac:dyDescent="0.25">
      <c r="A30" s="117">
        <v>105</v>
      </c>
      <c r="B30" s="250" t="s">
        <v>180</v>
      </c>
      <c r="C30" s="250" t="s">
        <v>181</v>
      </c>
      <c r="D30" s="16" t="s">
        <v>305</v>
      </c>
      <c r="E30" s="250" t="s">
        <v>284</v>
      </c>
      <c r="F30" s="242">
        <f t="shared" si="16"/>
        <v>24</v>
      </c>
      <c r="G30" s="243">
        <f t="shared" si="0"/>
        <v>98</v>
      </c>
      <c r="H30" s="244">
        <f t="shared" si="17"/>
        <v>0</v>
      </c>
      <c r="I30" s="244">
        <f t="shared" si="17"/>
        <v>5</v>
      </c>
      <c r="J30" s="245">
        <f t="shared" si="17"/>
        <v>3.5879629629629629E-4</v>
      </c>
      <c r="K30" s="244">
        <f t="shared" si="17"/>
        <v>0</v>
      </c>
      <c r="L30" s="244">
        <f t="shared" si="17"/>
        <v>5</v>
      </c>
      <c r="M30" s="245">
        <f t="shared" si="17"/>
        <v>3.2407407407407406E-4</v>
      </c>
      <c r="N30" s="244">
        <f t="shared" si="17"/>
        <v>3</v>
      </c>
      <c r="O30" s="244">
        <f t="shared" si="17"/>
        <v>5</v>
      </c>
      <c r="P30" s="245">
        <f t="shared" si="17"/>
        <v>7.6388888888888893E-4</v>
      </c>
      <c r="Q30" s="246">
        <f t="shared" si="2"/>
        <v>3</v>
      </c>
      <c r="R30" s="246">
        <f t="shared" si="3"/>
        <v>15</v>
      </c>
      <c r="S30" s="232">
        <f t="shared" si="4"/>
        <v>1.4467592592592592E-3</v>
      </c>
      <c r="T30" s="247">
        <f t="shared" si="5"/>
        <v>22</v>
      </c>
      <c r="U30" s="246">
        <f t="shared" si="6"/>
        <v>98</v>
      </c>
      <c r="V30" s="222" t="str">
        <f t="shared" si="18"/>
        <v>-</v>
      </c>
      <c r="W30" s="222" t="str">
        <f t="shared" si="18"/>
        <v>-</v>
      </c>
      <c r="X30" s="222" t="str">
        <f t="shared" si="18"/>
        <v>-</v>
      </c>
      <c r="Y30" s="223" t="str">
        <f t="shared" si="8"/>
        <v/>
      </c>
      <c r="Z30" s="246">
        <f t="shared" si="9"/>
        <v>0</v>
      </c>
      <c r="AA30" s="246" t="str">
        <f t="shared" si="10"/>
        <v>DNF</v>
      </c>
      <c r="AB30" s="246">
        <f t="shared" si="11"/>
        <v>0</v>
      </c>
      <c r="AC30" s="224">
        <f t="shared" si="12"/>
        <v>2984875</v>
      </c>
      <c r="AD30" s="225">
        <f t="shared" si="13"/>
        <v>98</v>
      </c>
    </row>
    <row r="31" spans="1:30" s="226" customFormat="1" x14ac:dyDescent="0.25">
      <c r="A31" s="117"/>
      <c r="B31" s="250"/>
      <c r="C31" s="250"/>
      <c r="D31" s="16"/>
      <c r="E31" s="250"/>
      <c r="F31" s="242" t="str">
        <f t="shared" si="16"/>
        <v/>
      </c>
      <c r="G31" s="243" t="str">
        <f t="shared" si="0"/>
        <v/>
      </c>
      <c r="H31" s="244" t="str">
        <f t="shared" si="17"/>
        <v/>
      </c>
      <c r="I31" s="244" t="str">
        <f t="shared" si="17"/>
        <v/>
      </c>
      <c r="J31" s="245" t="str">
        <f t="shared" si="17"/>
        <v/>
      </c>
      <c r="K31" s="244" t="str">
        <f t="shared" si="17"/>
        <v/>
      </c>
      <c r="L31" s="244" t="str">
        <f t="shared" si="17"/>
        <v/>
      </c>
      <c r="M31" s="245" t="str">
        <f t="shared" si="17"/>
        <v/>
      </c>
      <c r="N31" s="244" t="str">
        <f t="shared" si="17"/>
        <v/>
      </c>
      <c r="O31" s="244" t="str">
        <f t="shared" si="17"/>
        <v/>
      </c>
      <c r="P31" s="245" t="str">
        <f t="shared" si="17"/>
        <v/>
      </c>
      <c r="Q31" s="246" t="str">
        <f t="shared" si="2"/>
        <v/>
      </c>
      <c r="R31" s="246" t="str">
        <f t="shared" si="3"/>
        <v/>
      </c>
      <c r="S31" s="232" t="str">
        <f t="shared" si="4"/>
        <v/>
      </c>
      <c r="T31" s="247" t="str">
        <f t="shared" si="5"/>
        <v/>
      </c>
      <c r="U31" s="246">
        <f t="shared" si="6"/>
        <v>0</v>
      </c>
      <c r="V31" s="222" t="str">
        <f t="shared" si="18"/>
        <v/>
      </c>
      <c r="W31" s="222" t="str">
        <f t="shared" si="18"/>
        <v/>
      </c>
      <c r="X31" s="222" t="str">
        <f t="shared" si="18"/>
        <v/>
      </c>
      <c r="Y31" s="223" t="str">
        <f t="shared" si="8"/>
        <v/>
      </c>
      <c r="Z31" s="246">
        <f t="shared" si="9"/>
        <v>0</v>
      </c>
      <c r="AA31" s="246" t="str">
        <f t="shared" si="10"/>
        <v/>
      </c>
      <c r="AB31" s="246">
        <f t="shared" si="11"/>
        <v>0</v>
      </c>
      <c r="AC31" s="224" t="str">
        <f t="shared" si="12"/>
        <v/>
      </c>
      <c r="AD31" s="225" t="str">
        <f t="shared" si="13"/>
        <v/>
      </c>
    </row>
    <row r="32" spans="1:30" s="226" customFormat="1" x14ac:dyDescent="0.25">
      <c r="A32" s="16"/>
      <c r="B32" s="16"/>
      <c r="C32" s="16"/>
      <c r="D32" s="16"/>
      <c r="E32" s="151"/>
      <c r="F32" s="242" t="str">
        <f t="shared" si="16"/>
        <v/>
      </c>
      <c r="G32" s="243" t="str">
        <f t="shared" si="0"/>
        <v/>
      </c>
      <c r="H32" s="244" t="str">
        <f t="shared" si="17"/>
        <v/>
      </c>
      <c r="I32" s="244" t="str">
        <f t="shared" si="17"/>
        <v/>
      </c>
      <c r="J32" s="245" t="str">
        <f t="shared" si="17"/>
        <v/>
      </c>
      <c r="K32" s="244" t="str">
        <f t="shared" si="17"/>
        <v/>
      </c>
      <c r="L32" s="244" t="str">
        <f t="shared" si="17"/>
        <v/>
      </c>
      <c r="M32" s="245" t="str">
        <f t="shared" si="17"/>
        <v/>
      </c>
      <c r="N32" s="244" t="str">
        <f t="shared" si="17"/>
        <v/>
      </c>
      <c r="O32" s="244" t="str">
        <f t="shared" si="17"/>
        <v/>
      </c>
      <c r="P32" s="245" t="str">
        <f t="shared" si="17"/>
        <v/>
      </c>
      <c r="Q32" s="246" t="str">
        <f t="shared" si="2"/>
        <v/>
      </c>
      <c r="R32" s="246" t="str">
        <f t="shared" si="3"/>
        <v/>
      </c>
      <c r="S32" s="232" t="str">
        <f t="shared" si="4"/>
        <v/>
      </c>
      <c r="T32" s="247" t="str">
        <f t="shared" si="5"/>
        <v/>
      </c>
      <c r="U32" s="246">
        <f t="shared" si="6"/>
        <v>0</v>
      </c>
      <c r="V32" s="222" t="str">
        <f t="shared" si="18"/>
        <v/>
      </c>
      <c r="W32" s="222" t="str">
        <f t="shared" si="18"/>
        <v/>
      </c>
      <c r="X32" s="222" t="str">
        <f t="shared" si="18"/>
        <v/>
      </c>
      <c r="Y32" s="223" t="str">
        <f t="shared" si="8"/>
        <v/>
      </c>
      <c r="Z32" s="246">
        <f t="shared" si="9"/>
        <v>0</v>
      </c>
      <c r="AA32" s="246" t="str">
        <f t="shared" si="10"/>
        <v/>
      </c>
      <c r="AB32" s="246">
        <f t="shared" si="11"/>
        <v>0</v>
      </c>
      <c r="AC32" s="224" t="str">
        <f t="shared" si="12"/>
        <v/>
      </c>
      <c r="AD32" s="225" t="str">
        <f t="shared" si="13"/>
        <v/>
      </c>
    </row>
    <row r="33" spans="1:30" s="226" customFormat="1" x14ac:dyDescent="0.25">
      <c r="A33" s="146"/>
      <c r="B33" s="16"/>
      <c r="C33" s="16"/>
      <c r="D33" s="16"/>
      <c r="E33" s="151"/>
      <c r="F33" s="242" t="str">
        <f t="shared" si="16"/>
        <v/>
      </c>
      <c r="G33" s="243" t="str">
        <f t="shared" si="0"/>
        <v/>
      </c>
      <c r="H33" s="244" t="str">
        <f t="shared" si="17"/>
        <v/>
      </c>
      <c r="I33" s="244" t="str">
        <f t="shared" si="17"/>
        <v/>
      </c>
      <c r="J33" s="245" t="str">
        <f t="shared" si="17"/>
        <v/>
      </c>
      <c r="K33" s="244" t="str">
        <f t="shared" si="17"/>
        <v/>
      </c>
      <c r="L33" s="244" t="str">
        <f t="shared" si="17"/>
        <v/>
      </c>
      <c r="M33" s="245" t="str">
        <f t="shared" si="17"/>
        <v/>
      </c>
      <c r="N33" s="244" t="str">
        <f t="shared" si="17"/>
        <v/>
      </c>
      <c r="O33" s="244" t="str">
        <f t="shared" si="17"/>
        <v/>
      </c>
      <c r="P33" s="245" t="str">
        <f t="shared" si="17"/>
        <v/>
      </c>
      <c r="Q33" s="246" t="str">
        <f t="shared" si="2"/>
        <v/>
      </c>
      <c r="R33" s="246" t="str">
        <f t="shared" si="3"/>
        <v/>
      </c>
      <c r="S33" s="232" t="str">
        <f t="shared" si="4"/>
        <v/>
      </c>
      <c r="T33" s="247" t="str">
        <f t="shared" si="5"/>
        <v/>
      </c>
      <c r="U33" s="246">
        <f t="shared" si="6"/>
        <v>0</v>
      </c>
      <c r="V33" s="222" t="str">
        <f t="shared" si="18"/>
        <v/>
      </c>
      <c r="W33" s="222" t="str">
        <f t="shared" si="18"/>
        <v/>
      </c>
      <c r="X33" s="222" t="str">
        <f t="shared" si="18"/>
        <v/>
      </c>
      <c r="Y33" s="223" t="str">
        <f t="shared" si="8"/>
        <v/>
      </c>
      <c r="Z33" s="246">
        <f t="shared" si="9"/>
        <v>0</v>
      </c>
      <c r="AA33" s="246" t="str">
        <f t="shared" si="10"/>
        <v/>
      </c>
      <c r="AB33" s="246">
        <f t="shared" si="11"/>
        <v>0</v>
      </c>
      <c r="AC33" s="224" t="str">
        <f t="shared" si="12"/>
        <v/>
      </c>
      <c r="AD33" s="225" t="str">
        <f t="shared" si="13"/>
        <v/>
      </c>
    </row>
    <row r="34" spans="1:30" s="226" customFormat="1" x14ac:dyDescent="0.25">
      <c r="A34" s="16"/>
      <c r="B34" s="16"/>
      <c r="C34" s="16"/>
      <c r="D34" s="16"/>
      <c r="E34" s="151"/>
      <c r="F34" s="242" t="str">
        <f t="shared" si="16"/>
        <v/>
      </c>
      <c r="G34" s="243" t="str">
        <f t="shared" si="0"/>
        <v/>
      </c>
      <c r="H34" s="244" t="str">
        <f t="shared" si="17"/>
        <v/>
      </c>
      <c r="I34" s="244" t="str">
        <f t="shared" si="17"/>
        <v/>
      </c>
      <c r="J34" s="245" t="str">
        <f t="shared" si="17"/>
        <v/>
      </c>
      <c r="K34" s="244" t="str">
        <f t="shared" si="17"/>
        <v/>
      </c>
      <c r="L34" s="244" t="str">
        <f t="shared" si="17"/>
        <v/>
      </c>
      <c r="M34" s="245" t="str">
        <f t="shared" si="17"/>
        <v/>
      </c>
      <c r="N34" s="244" t="str">
        <f t="shared" si="17"/>
        <v/>
      </c>
      <c r="O34" s="244" t="str">
        <f t="shared" si="17"/>
        <v/>
      </c>
      <c r="P34" s="245" t="str">
        <f t="shared" si="17"/>
        <v/>
      </c>
      <c r="Q34" s="246" t="str">
        <f t="shared" si="2"/>
        <v/>
      </c>
      <c r="R34" s="246" t="str">
        <f t="shared" si="3"/>
        <v/>
      </c>
      <c r="S34" s="232" t="str">
        <f t="shared" si="4"/>
        <v/>
      </c>
      <c r="T34" s="247" t="str">
        <f t="shared" si="5"/>
        <v/>
      </c>
      <c r="U34" s="246">
        <f t="shared" si="6"/>
        <v>0</v>
      </c>
      <c r="V34" s="222" t="str">
        <f t="shared" si="18"/>
        <v/>
      </c>
      <c r="W34" s="222" t="str">
        <f t="shared" si="18"/>
        <v/>
      </c>
      <c r="X34" s="222" t="str">
        <f t="shared" si="18"/>
        <v/>
      </c>
      <c r="Y34" s="223" t="str">
        <f t="shared" si="8"/>
        <v/>
      </c>
      <c r="Z34" s="246">
        <f t="shared" si="9"/>
        <v>0</v>
      </c>
      <c r="AA34" s="246" t="str">
        <f t="shared" si="10"/>
        <v/>
      </c>
      <c r="AB34" s="246">
        <f t="shared" si="11"/>
        <v>0</v>
      </c>
      <c r="AC34" s="224" t="str">
        <f t="shared" si="12"/>
        <v/>
      </c>
      <c r="AD34" s="225" t="str">
        <f t="shared" si="13"/>
        <v/>
      </c>
    </row>
    <row r="35" spans="1:30" s="226" customFormat="1" x14ac:dyDescent="0.25">
      <c r="A35" s="16"/>
      <c r="B35" s="16"/>
      <c r="C35" s="16"/>
      <c r="D35" s="116"/>
      <c r="E35" s="151"/>
      <c r="F35" s="242" t="str">
        <f t="shared" si="16"/>
        <v/>
      </c>
      <c r="G35" s="243" t="str">
        <f t="shared" si="0"/>
        <v/>
      </c>
      <c r="H35" s="244" t="str">
        <f t="shared" si="17"/>
        <v/>
      </c>
      <c r="I35" s="244" t="str">
        <f t="shared" si="17"/>
        <v/>
      </c>
      <c r="J35" s="245" t="str">
        <f t="shared" si="17"/>
        <v/>
      </c>
      <c r="K35" s="244" t="str">
        <f t="shared" si="17"/>
        <v/>
      </c>
      <c r="L35" s="244" t="str">
        <f t="shared" si="17"/>
        <v/>
      </c>
      <c r="M35" s="245" t="str">
        <f t="shared" si="17"/>
        <v/>
      </c>
      <c r="N35" s="244" t="str">
        <f t="shared" si="17"/>
        <v/>
      </c>
      <c r="O35" s="244" t="str">
        <f t="shared" si="17"/>
        <v/>
      </c>
      <c r="P35" s="245" t="str">
        <f t="shared" si="17"/>
        <v/>
      </c>
      <c r="Q35" s="246" t="str">
        <f t="shared" si="2"/>
        <v/>
      </c>
      <c r="R35" s="246" t="str">
        <f t="shared" si="3"/>
        <v/>
      </c>
      <c r="S35" s="232" t="str">
        <f t="shared" si="4"/>
        <v/>
      </c>
      <c r="T35" s="247" t="str">
        <f t="shared" si="5"/>
        <v/>
      </c>
      <c r="U35" s="246">
        <f t="shared" si="6"/>
        <v>0</v>
      </c>
      <c r="V35" s="222" t="str">
        <f t="shared" si="18"/>
        <v/>
      </c>
      <c r="W35" s="222" t="str">
        <f t="shared" si="18"/>
        <v/>
      </c>
      <c r="X35" s="222" t="str">
        <f t="shared" si="18"/>
        <v/>
      </c>
      <c r="Y35" s="223" t="str">
        <f t="shared" si="8"/>
        <v/>
      </c>
      <c r="Z35" s="246">
        <f t="shared" si="9"/>
        <v>0</v>
      </c>
      <c r="AA35" s="246" t="str">
        <f t="shared" si="10"/>
        <v/>
      </c>
      <c r="AB35" s="246">
        <f t="shared" si="11"/>
        <v>0</v>
      </c>
      <c r="AC35" s="224" t="str">
        <f t="shared" si="12"/>
        <v/>
      </c>
      <c r="AD35" s="225" t="str">
        <f t="shared" si="13"/>
        <v/>
      </c>
    </row>
    <row r="36" spans="1:30" x14ac:dyDescent="0.3">
      <c r="A36" s="16"/>
      <c r="B36" s="58"/>
      <c r="C36" s="58"/>
      <c r="D36" s="116"/>
      <c r="E36" s="118"/>
      <c r="F36" s="227" t="str">
        <f t="shared" si="16"/>
        <v/>
      </c>
      <c r="G36" s="228" t="str">
        <f t="shared" si="0"/>
        <v/>
      </c>
      <c r="H36" s="229" t="str">
        <f t="shared" si="17"/>
        <v/>
      </c>
      <c r="I36" s="229" t="str">
        <f t="shared" si="17"/>
        <v/>
      </c>
      <c r="J36" s="230" t="str">
        <f t="shared" si="17"/>
        <v/>
      </c>
      <c r="K36" s="229" t="str">
        <f t="shared" si="17"/>
        <v/>
      </c>
      <c r="L36" s="229" t="str">
        <f t="shared" si="17"/>
        <v/>
      </c>
      <c r="M36" s="230" t="str">
        <f t="shared" si="17"/>
        <v/>
      </c>
      <c r="N36" s="229" t="str">
        <f t="shared" si="17"/>
        <v/>
      </c>
      <c r="O36" s="229" t="str">
        <f t="shared" si="17"/>
        <v/>
      </c>
      <c r="P36" s="230" t="str">
        <f t="shared" si="17"/>
        <v/>
      </c>
      <c r="Q36" s="231" t="str">
        <f t="shared" si="2"/>
        <v/>
      </c>
      <c r="R36" s="231" t="str">
        <f t="shared" si="3"/>
        <v/>
      </c>
      <c r="S36" s="232" t="str">
        <f t="shared" si="4"/>
        <v/>
      </c>
      <c r="T36" s="233" t="str">
        <f t="shared" si="5"/>
        <v/>
      </c>
      <c r="U36" s="231">
        <f t="shared" si="6"/>
        <v>0</v>
      </c>
      <c r="V36" s="14" t="str">
        <f t="shared" si="18"/>
        <v/>
      </c>
      <c r="W36" s="14" t="str">
        <f t="shared" si="18"/>
        <v/>
      </c>
      <c r="X36" s="14" t="str">
        <f t="shared" si="18"/>
        <v/>
      </c>
      <c r="Y36" s="9" t="str">
        <f t="shared" si="8"/>
        <v/>
      </c>
      <c r="Z36" s="231">
        <f t="shared" si="9"/>
        <v>0</v>
      </c>
      <c r="AA36" s="231" t="str">
        <f t="shared" si="10"/>
        <v/>
      </c>
      <c r="AB36" s="231">
        <f t="shared" si="11"/>
        <v>0</v>
      </c>
      <c r="AC36" s="132" t="str">
        <f t="shared" si="12"/>
        <v/>
      </c>
      <c r="AD36" s="15" t="str">
        <f t="shared" si="13"/>
        <v/>
      </c>
    </row>
    <row r="37" spans="1:30" x14ac:dyDescent="0.3">
      <c r="A37" s="71"/>
      <c r="B37" s="60"/>
      <c r="C37" s="60"/>
      <c r="D37" s="116"/>
      <c r="E37" s="107"/>
      <c r="F37" s="112" t="str">
        <f t="shared" si="16"/>
        <v/>
      </c>
      <c r="G37" s="115" t="str">
        <f t="shared" si="0"/>
        <v/>
      </c>
      <c r="H37" s="130" t="str">
        <f t="shared" ref="H37:P46" si="19">IFERROR(VLOOKUP($A37,Resultats_Trial,H$4,FALSE),"")</f>
        <v/>
      </c>
      <c r="I37" s="130" t="str">
        <f t="shared" si="19"/>
        <v/>
      </c>
      <c r="J37" s="131" t="str">
        <f t="shared" si="19"/>
        <v/>
      </c>
      <c r="K37" s="130" t="str">
        <f t="shared" si="19"/>
        <v/>
      </c>
      <c r="L37" s="130" t="str">
        <f t="shared" si="19"/>
        <v/>
      </c>
      <c r="M37" s="131" t="str">
        <f t="shared" si="19"/>
        <v/>
      </c>
      <c r="N37" s="130" t="str">
        <f t="shared" si="19"/>
        <v/>
      </c>
      <c r="O37" s="130" t="str">
        <f t="shared" si="19"/>
        <v/>
      </c>
      <c r="P37" s="131" t="str">
        <f t="shared" si="19"/>
        <v/>
      </c>
      <c r="Q37" s="23" t="str">
        <f t="shared" si="2"/>
        <v/>
      </c>
      <c r="R37" s="23" t="str">
        <f t="shared" si="3"/>
        <v/>
      </c>
      <c r="S37" s="136" t="str">
        <f t="shared" si="4"/>
        <v/>
      </c>
      <c r="T37" s="24" t="str">
        <f t="shared" si="5"/>
        <v/>
      </c>
      <c r="U37" s="23">
        <f t="shared" si="6"/>
        <v>0</v>
      </c>
      <c r="V37" s="14" t="str">
        <f t="shared" si="18"/>
        <v/>
      </c>
      <c r="W37" s="14" t="str">
        <f t="shared" si="18"/>
        <v/>
      </c>
      <c r="X37" s="14" t="str">
        <f t="shared" si="18"/>
        <v/>
      </c>
      <c r="Y37" s="9" t="str">
        <f t="shared" si="8"/>
        <v/>
      </c>
      <c r="Z37" s="23">
        <f t="shared" si="9"/>
        <v>0</v>
      </c>
      <c r="AA37" s="23" t="str">
        <f t="shared" si="10"/>
        <v/>
      </c>
      <c r="AB37" s="23">
        <f t="shared" si="11"/>
        <v>0</v>
      </c>
      <c r="AC37" s="132" t="str">
        <f t="shared" si="12"/>
        <v/>
      </c>
      <c r="AD37" s="15" t="str">
        <f t="shared" si="13"/>
        <v/>
      </c>
    </row>
    <row r="38" spans="1:30" x14ac:dyDescent="0.3">
      <c r="A38" s="71"/>
      <c r="B38" s="58"/>
      <c r="C38" s="58"/>
      <c r="D38" s="116"/>
      <c r="E38" s="107"/>
      <c r="F38" s="112" t="str">
        <f t="shared" si="16"/>
        <v/>
      </c>
      <c r="G38" s="115" t="str">
        <f t="shared" si="0"/>
        <v/>
      </c>
      <c r="H38" s="130" t="str">
        <f t="shared" si="19"/>
        <v/>
      </c>
      <c r="I38" s="130" t="str">
        <f t="shared" si="19"/>
        <v/>
      </c>
      <c r="J38" s="131" t="str">
        <f t="shared" si="19"/>
        <v/>
      </c>
      <c r="K38" s="130" t="str">
        <f t="shared" si="19"/>
        <v/>
      </c>
      <c r="L38" s="130" t="str">
        <f t="shared" si="19"/>
        <v/>
      </c>
      <c r="M38" s="131" t="str">
        <f t="shared" si="19"/>
        <v/>
      </c>
      <c r="N38" s="130" t="str">
        <f t="shared" si="19"/>
        <v/>
      </c>
      <c r="O38" s="130" t="str">
        <f t="shared" si="19"/>
        <v/>
      </c>
      <c r="P38" s="131" t="str">
        <f t="shared" si="19"/>
        <v/>
      </c>
      <c r="Q38" s="23" t="str">
        <f t="shared" si="2"/>
        <v/>
      </c>
      <c r="R38" s="23" t="str">
        <f t="shared" si="3"/>
        <v/>
      </c>
      <c r="S38" s="136" t="str">
        <f t="shared" si="4"/>
        <v/>
      </c>
      <c r="T38" s="24" t="str">
        <f t="shared" si="5"/>
        <v/>
      </c>
      <c r="U38" s="23">
        <f t="shared" si="6"/>
        <v>0</v>
      </c>
      <c r="V38" s="14" t="str">
        <f t="shared" si="18"/>
        <v/>
      </c>
      <c r="W38" s="14" t="str">
        <f t="shared" si="18"/>
        <v/>
      </c>
      <c r="X38" s="14" t="str">
        <f t="shared" si="18"/>
        <v/>
      </c>
      <c r="Y38" s="9" t="str">
        <f t="shared" si="8"/>
        <v/>
      </c>
      <c r="Z38" s="23">
        <f t="shared" si="9"/>
        <v>0</v>
      </c>
      <c r="AA38" s="23" t="str">
        <f t="shared" si="10"/>
        <v/>
      </c>
      <c r="AB38" s="23">
        <f t="shared" si="11"/>
        <v>0</v>
      </c>
      <c r="AC38" s="132" t="str">
        <f t="shared" si="12"/>
        <v/>
      </c>
      <c r="AD38" s="15" t="str">
        <f t="shared" si="13"/>
        <v/>
      </c>
    </row>
    <row r="39" spans="1:30" x14ac:dyDescent="0.3">
      <c r="A39" s="71"/>
      <c r="B39" s="58"/>
      <c r="C39" s="58"/>
      <c r="D39" s="116"/>
      <c r="E39" s="107"/>
      <c r="F39" s="112" t="str">
        <f t="shared" si="16"/>
        <v/>
      </c>
      <c r="G39" s="115" t="str">
        <f t="shared" si="0"/>
        <v/>
      </c>
      <c r="H39" s="130" t="str">
        <f t="shared" si="19"/>
        <v/>
      </c>
      <c r="I39" s="130" t="str">
        <f t="shared" si="19"/>
        <v/>
      </c>
      <c r="J39" s="131" t="str">
        <f t="shared" si="19"/>
        <v/>
      </c>
      <c r="K39" s="130" t="str">
        <f t="shared" si="19"/>
        <v/>
      </c>
      <c r="L39" s="130" t="str">
        <f t="shared" si="19"/>
        <v/>
      </c>
      <c r="M39" s="131" t="str">
        <f t="shared" si="19"/>
        <v/>
      </c>
      <c r="N39" s="130" t="str">
        <f t="shared" si="19"/>
        <v/>
      </c>
      <c r="O39" s="130" t="str">
        <f t="shared" si="19"/>
        <v/>
      </c>
      <c r="P39" s="131" t="str">
        <f t="shared" si="19"/>
        <v/>
      </c>
      <c r="Q39" s="23" t="str">
        <f t="shared" si="2"/>
        <v/>
      </c>
      <c r="R39" s="23" t="str">
        <f t="shared" si="3"/>
        <v/>
      </c>
      <c r="S39" s="136" t="str">
        <f t="shared" si="4"/>
        <v/>
      </c>
      <c r="T39" s="24" t="str">
        <f t="shared" si="5"/>
        <v/>
      </c>
      <c r="U39" s="23">
        <f t="shared" si="6"/>
        <v>0</v>
      </c>
      <c r="V39" s="14" t="str">
        <f t="shared" si="18"/>
        <v/>
      </c>
      <c r="W39" s="14" t="str">
        <f t="shared" si="18"/>
        <v/>
      </c>
      <c r="X39" s="14" t="str">
        <f t="shared" si="18"/>
        <v/>
      </c>
      <c r="Y39" s="9" t="str">
        <f t="shared" si="8"/>
        <v/>
      </c>
      <c r="Z39" s="23">
        <f t="shared" si="9"/>
        <v>0</v>
      </c>
      <c r="AA39" s="23" t="str">
        <f t="shared" si="10"/>
        <v/>
      </c>
      <c r="AB39" s="23">
        <f t="shared" si="11"/>
        <v>0</v>
      </c>
      <c r="AC39" s="132" t="str">
        <f t="shared" si="12"/>
        <v/>
      </c>
      <c r="AD39" s="15" t="str">
        <f t="shared" si="13"/>
        <v/>
      </c>
    </row>
    <row r="40" spans="1:30" x14ac:dyDescent="0.3">
      <c r="A40" s="71"/>
      <c r="B40" s="58"/>
      <c r="C40" s="58"/>
      <c r="D40" s="116"/>
      <c r="E40" s="107"/>
      <c r="F40" s="112" t="str">
        <f t="shared" si="16"/>
        <v/>
      </c>
      <c r="G40" s="115" t="str">
        <f t="shared" si="0"/>
        <v/>
      </c>
      <c r="H40" s="130" t="str">
        <f t="shared" si="19"/>
        <v/>
      </c>
      <c r="I40" s="130" t="str">
        <f t="shared" si="19"/>
        <v/>
      </c>
      <c r="J40" s="131" t="str">
        <f t="shared" si="19"/>
        <v/>
      </c>
      <c r="K40" s="130" t="str">
        <f t="shared" si="19"/>
        <v/>
      </c>
      <c r="L40" s="130" t="str">
        <f t="shared" si="19"/>
        <v/>
      </c>
      <c r="M40" s="131" t="str">
        <f t="shared" si="19"/>
        <v/>
      </c>
      <c r="N40" s="130" t="str">
        <f t="shared" si="19"/>
        <v/>
      </c>
      <c r="O40" s="130" t="str">
        <f t="shared" si="19"/>
        <v/>
      </c>
      <c r="P40" s="131" t="str">
        <f t="shared" si="19"/>
        <v/>
      </c>
      <c r="Q40" s="23" t="str">
        <f t="shared" si="2"/>
        <v/>
      </c>
      <c r="R40" s="23" t="str">
        <f t="shared" si="3"/>
        <v/>
      </c>
      <c r="S40" s="136" t="str">
        <f t="shared" si="4"/>
        <v/>
      </c>
      <c r="T40" s="24" t="str">
        <f t="shared" si="5"/>
        <v/>
      </c>
      <c r="U40" s="23">
        <f t="shared" si="6"/>
        <v>0</v>
      </c>
      <c r="V40" s="14" t="str">
        <f t="shared" si="18"/>
        <v/>
      </c>
      <c r="W40" s="14" t="str">
        <f t="shared" si="18"/>
        <v/>
      </c>
      <c r="X40" s="14" t="str">
        <f t="shared" si="18"/>
        <v/>
      </c>
      <c r="Y40" s="9" t="str">
        <f t="shared" si="8"/>
        <v/>
      </c>
      <c r="Z40" s="23">
        <f t="shared" si="9"/>
        <v>0</v>
      </c>
      <c r="AA40" s="23" t="str">
        <f t="shared" si="10"/>
        <v/>
      </c>
      <c r="AB40" s="23">
        <f t="shared" si="11"/>
        <v>0</v>
      </c>
      <c r="AC40" s="132" t="str">
        <f t="shared" si="12"/>
        <v/>
      </c>
      <c r="AD40" s="15" t="str">
        <f t="shared" si="13"/>
        <v/>
      </c>
    </row>
    <row r="41" spans="1:30" x14ac:dyDescent="0.3">
      <c r="A41" s="71"/>
      <c r="B41" s="105"/>
      <c r="C41" s="105"/>
      <c r="D41" s="116"/>
      <c r="E41" s="118"/>
      <c r="F41" s="112" t="str">
        <f t="shared" si="16"/>
        <v/>
      </c>
      <c r="G41" s="115" t="str">
        <f t="shared" si="0"/>
        <v/>
      </c>
      <c r="H41" s="130" t="str">
        <f t="shared" si="19"/>
        <v/>
      </c>
      <c r="I41" s="130" t="str">
        <f t="shared" si="19"/>
        <v/>
      </c>
      <c r="J41" s="131" t="str">
        <f t="shared" si="19"/>
        <v/>
      </c>
      <c r="K41" s="130" t="str">
        <f t="shared" si="19"/>
        <v/>
      </c>
      <c r="L41" s="130" t="str">
        <f t="shared" si="19"/>
        <v/>
      </c>
      <c r="M41" s="131" t="str">
        <f t="shared" si="19"/>
        <v/>
      </c>
      <c r="N41" s="130" t="str">
        <f t="shared" si="19"/>
        <v/>
      </c>
      <c r="O41" s="130" t="str">
        <f t="shared" si="19"/>
        <v/>
      </c>
      <c r="P41" s="131" t="str">
        <f t="shared" si="19"/>
        <v/>
      </c>
      <c r="Q41" s="23" t="str">
        <f t="shared" si="2"/>
        <v/>
      </c>
      <c r="R41" s="23" t="str">
        <f t="shared" si="3"/>
        <v/>
      </c>
      <c r="S41" s="136" t="str">
        <f t="shared" si="4"/>
        <v/>
      </c>
      <c r="T41" s="24" t="str">
        <f t="shared" si="5"/>
        <v/>
      </c>
      <c r="U41" s="23">
        <f t="shared" si="6"/>
        <v>0</v>
      </c>
      <c r="V41" s="14" t="str">
        <f t="shared" si="18"/>
        <v/>
      </c>
      <c r="W41" s="14" t="str">
        <f t="shared" si="18"/>
        <v/>
      </c>
      <c r="X41" s="14" t="str">
        <f t="shared" si="18"/>
        <v/>
      </c>
      <c r="Y41" s="9" t="str">
        <f t="shared" si="8"/>
        <v/>
      </c>
      <c r="Z41" s="23">
        <f t="shared" si="9"/>
        <v>0</v>
      </c>
      <c r="AA41" s="23" t="str">
        <f t="shared" si="10"/>
        <v/>
      </c>
      <c r="AB41" s="23">
        <f t="shared" si="11"/>
        <v>0</v>
      </c>
      <c r="AC41" s="132" t="str">
        <f t="shared" si="12"/>
        <v/>
      </c>
      <c r="AD41" s="15" t="str">
        <f t="shared" si="13"/>
        <v/>
      </c>
    </row>
    <row r="42" spans="1:30" x14ac:dyDescent="0.3">
      <c r="A42" s="71"/>
      <c r="B42" s="105"/>
      <c r="C42" s="105"/>
      <c r="D42" s="116"/>
      <c r="E42" s="118"/>
      <c r="F42" s="112" t="str">
        <f t="shared" si="16"/>
        <v/>
      </c>
      <c r="G42" s="115" t="str">
        <f t="shared" si="0"/>
        <v/>
      </c>
      <c r="H42" s="130" t="str">
        <f t="shared" si="19"/>
        <v/>
      </c>
      <c r="I42" s="130" t="str">
        <f t="shared" si="19"/>
        <v/>
      </c>
      <c r="J42" s="131" t="str">
        <f t="shared" si="19"/>
        <v/>
      </c>
      <c r="K42" s="130" t="str">
        <f t="shared" si="19"/>
        <v/>
      </c>
      <c r="L42" s="130" t="str">
        <f t="shared" si="19"/>
        <v/>
      </c>
      <c r="M42" s="131" t="str">
        <f t="shared" si="19"/>
        <v/>
      </c>
      <c r="N42" s="130" t="str">
        <f t="shared" si="19"/>
        <v/>
      </c>
      <c r="O42" s="130" t="str">
        <f t="shared" si="19"/>
        <v/>
      </c>
      <c r="P42" s="131" t="str">
        <f t="shared" si="19"/>
        <v/>
      </c>
      <c r="Q42" s="23" t="str">
        <f t="shared" si="2"/>
        <v/>
      </c>
      <c r="R42" s="23" t="str">
        <f t="shared" si="3"/>
        <v/>
      </c>
      <c r="S42" s="136" t="str">
        <f t="shared" si="4"/>
        <v/>
      </c>
      <c r="T42" s="24" t="str">
        <f t="shared" si="5"/>
        <v/>
      </c>
      <c r="U42" s="23">
        <f t="shared" si="6"/>
        <v>0</v>
      </c>
      <c r="V42" s="14" t="str">
        <f t="shared" si="18"/>
        <v/>
      </c>
      <c r="W42" s="14" t="str">
        <f t="shared" si="18"/>
        <v/>
      </c>
      <c r="X42" s="14" t="str">
        <f t="shared" si="18"/>
        <v/>
      </c>
      <c r="Y42" s="9" t="str">
        <f t="shared" si="8"/>
        <v/>
      </c>
      <c r="Z42" s="23">
        <f t="shared" si="9"/>
        <v>0</v>
      </c>
      <c r="AA42" s="23" t="str">
        <f t="shared" si="10"/>
        <v/>
      </c>
      <c r="AB42" s="23">
        <f t="shared" si="11"/>
        <v>0</v>
      </c>
      <c r="AC42" s="132" t="str">
        <f t="shared" si="12"/>
        <v/>
      </c>
      <c r="AD42" s="15" t="str">
        <f t="shared" si="13"/>
        <v/>
      </c>
    </row>
    <row r="43" spans="1:30" x14ac:dyDescent="0.3">
      <c r="A43" s="71"/>
      <c r="B43" s="105"/>
      <c r="C43" s="105"/>
      <c r="D43" s="116"/>
      <c r="E43" s="118"/>
      <c r="F43" s="112" t="str">
        <f t="shared" si="16"/>
        <v/>
      </c>
      <c r="G43" s="115" t="str">
        <f t="shared" si="0"/>
        <v/>
      </c>
      <c r="H43" s="130" t="str">
        <f t="shared" si="19"/>
        <v/>
      </c>
      <c r="I43" s="130" t="str">
        <f t="shared" si="19"/>
        <v/>
      </c>
      <c r="J43" s="131" t="str">
        <f t="shared" si="19"/>
        <v/>
      </c>
      <c r="K43" s="130" t="str">
        <f t="shared" si="19"/>
        <v/>
      </c>
      <c r="L43" s="130" t="str">
        <f t="shared" si="19"/>
        <v/>
      </c>
      <c r="M43" s="131" t="str">
        <f t="shared" si="19"/>
        <v/>
      </c>
      <c r="N43" s="130" t="str">
        <f t="shared" si="19"/>
        <v/>
      </c>
      <c r="O43" s="130" t="str">
        <f t="shared" si="19"/>
        <v/>
      </c>
      <c r="P43" s="131" t="str">
        <f t="shared" si="19"/>
        <v/>
      </c>
      <c r="Q43" s="23" t="str">
        <f t="shared" si="2"/>
        <v/>
      </c>
      <c r="R43" s="23" t="str">
        <f t="shared" si="3"/>
        <v/>
      </c>
      <c r="S43" s="136" t="str">
        <f t="shared" si="4"/>
        <v/>
      </c>
      <c r="T43" s="24" t="str">
        <f t="shared" si="5"/>
        <v/>
      </c>
      <c r="U43" s="23">
        <f t="shared" si="6"/>
        <v>0</v>
      </c>
      <c r="V43" s="14" t="str">
        <f t="shared" si="18"/>
        <v/>
      </c>
      <c r="W43" s="14" t="str">
        <f t="shared" si="18"/>
        <v/>
      </c>
      <c r="X43" s="14" t="str">
        <f t="shared" si="18"/>
        <v/>
      </c>
      <c r="Y43" s="9" t="str">
        <f t="shared" si="8"/>
        <v/>
      </c>
      <c r="Z43" s="23">
        <f t="shared" si="9"/>
        <v>0</v>
      </c>
      <c r="AA43" s="23" t="str">
        <f t="shared" si="10"/>
        <v/>
      </c>
      <c r="AB43" s="23">
        <f t="shared" si="11"/>
        <v>0</v>
      </c>
      <c r="AC43" s="132" t="str">
        <f t="shared" si="12"/>
        <v/>
      </c>
      <c r="AD43" s="15" t="str">
        <f t="shared" si="13"/>
        <v/>
      </c>
    </row>
    <row r="44" spans="1:30" x14ac:dyDescent="0.3">
      <c r="A44" s="71"/>
      <c r="B44" s="105"/>
      <c r="C44" s="105"/>
      <c r="D44" s="116"/>
      <c r="E44" s="118"/>
      <c r="F44" s="112" t="str">
        <f t="shared" si="16"/>
        <v/>
      </c>
      <c r="G44" s="115" t="str">
        <f t="shared" si="0"/>
        <v/>
      </c>
      <c r="H44" s="130" t="str">
        <f t="shared" si="19"/>
        <v/>
      </c>
      <c r="I44" s="130" t="str">
        <f t="shared" si="19"/>
        <v/>
      </c>
      <c r="J44" s="131" t="str">
        <f t="shared" si="19"/>
        <v/>
      </c>
      <c r="K44" s="130" t="str">
        <f t="shared" si="19"/>
        <v/>
      </c>
      <c r="L44" s="130" t="str">
        <f t="shared" si="19"/>
        <v/>
      </c>
      <c r="M44" s="131" t="str">
        <f t="shared" si="19"/>
        <v/>
      </c>
      <c r="N44" s="130" t="str">
        <f t="shared" si="19"/>
        <v/>
      </c>
      <c r="O44" s="130" t="str">
        <f t="shared" si="19"/>
        <v/>
      </c>
      <c r="P44" s="131" t="str">
        <f t="shared" si="19"/>
        <v/>
      </c>
      <c r="Q44" s="23" t="str">
        <f t="shared" si="2"/>
        <v/>
      </c>
      <c r="R44" s="23" t="str">
        <f t="shared" si="3"/>
        <v/>
      </c>
      <c r="S44" s="136" t="str">
        <f t="shared" si="4"/>
        <v/>
      </c>
      <c r="T44" s="24" t="str">
        <f t="shared" si="5"/>
        <v/>
      </c>
      <c r="U44" s="23">
        <f t="shared" si="6"/>
        <v>0</v>
      </c>
      <c r="V44" s="14" t="str">
        <f t="shared" si="18"/>
        <v/>
      </c>
      <c r="W44" s="14" t="str">
        <f t="shared" si="18"/>
        <v/>
      </c>
      <c r="X44" s="14" t="str">
        <f t="shared" si="18"/>
        <v/>
      </c>
      <c r="Y44" s="9" t="str">
        <f t="shared" si="8"/>
        <v/>
      </c>
      <c r="Z44" s="23">
        <f t="shared" si="9"/>
        <v>0</v>
      </c>
      <c r="AA44" s="23" t="str">
        <f t="shared" si="10"/>
        <v/>
      </c>
      <c r="AB44" s="23">
        <f t="shared" si="11"/>
        <v>0</v>
      </c>
      <c r="AC44" s="132" t="str">
        <f t="shared" si="12"/>
        <v/>
      </c>
      <c r="AD44" s="15" t="str">
        <f t="shared" si="13"/>
        <v/>
      </c>
    </row>
    <row r="45" spans="1:30" x14ac:dyDescent="0.3">
      <c r="A45" s="71"/>
      <c r="B45" s="105"/>
      <c r="C45" s="105"/>
      <c r="D45" s="116"/>
      <c r="E45" s="118"/>
      <c r="F45" s="112" t="str">
        <f t="shared" si="16"/>
        <v/>
      </c>
      <c r="G45" s="115" t="str">
        <f t="shared" si="0"/>
        <v/>
      </c>
      <c r="H45" s="130" t="str">
        <f t="shared" si="19"/>
        <v/>
      </c>
      <c r="I45" s="130" t="str">
        <f t="shared" si="19"/>
        <v/>
      </c>
      <c r="J45" s="131" t="str">
        <f t="shared" si="19"/>
        <v/>
      </c>
      <c r="K45" s="130" t="str">
        <f t="shared" si="19"/>
        <v/>
      </c>
      <c r="L45" s="130" t="str">
        <f t="shared" si="19"/>
        <v/>
      </c>
      <c r="M45" s="131" t="str">
        <f t="shared" si="19"/>
        <v/>
      </c>
      <c r="N45" s="130" t="str">
        <f t="shared" si="19"/>
        <v/>
      </c>
      <c r="O45" s="130" t="str">
        <f t="shared" si="19"/>
        <v/>
      </c>
      <c r="P45" s="131" t="str">
        <f t="shared" si="19"/>
        <v/>
      </c>
      <c r="Q45" s="23" t="str">
        <f t="shared" si="2"/>
        <v/>
      </c>
      <c r="R45" s="23" t="str">
        <f t="shared" si="3"/>
        <v/>
      </c>
      <c r="S45" s="136" t="str">
        <f t="shared" si="4"/>
        <v/>
      </c>
      <c r="T45" s="24" t="str">
        <f t="shared" si="5"/>
        <v/>
      </c>
      <c r="U45" s="23">
        <f t="shared" si="6"/>
        <v>0</v>
      </c>
      <c r="V45" s="14" t="str">
        <f t="shared" si="18"/>
        <v/>
      </c>
      <c r="W45" s="14" t="str">
        <f t="shared" si="18"/>
        <v/>
      </c>
      <c r="X45" s="14" t="str">
        <f t="shared" si="18"/>
        <v/>
      </c>
      <c r="Y45" s="9" t="str">
        <f t="shared" si="8"/>
        <v/>
      </c>
      <c r="Z45" s="23">
        <f t="shared" si="9"/>
        <v>0</v>
      </c>
      <c r="AA45" s="23" t="str">
        <f t="shared" si="10"/>
        <v/>
      </c>
      <c r="AB45" s="23">
        <f t="shared" si="11"/>
        <v>0</v>
      </c>
      <c r="AC45" s="132" t="str">
        <f t="shared" si="12"/>
        <v/>
      </c>
      <c r="AD45" s="15" t="str">
        <f t="shared" si="13"/>
        <v/>
      </c>
    </row>
    <row r="46" spans="1:30" x14ac:dyDescent="0.3">
      <c r="A46" s="71"/>
      <c r="B46" s="105"/>
      <c r="C46" s="105"/>
      <c r="D46" s="116"/>
      <c r="E46" s="118"/>
      <c r="F46" s="112" t="str">
        <f t="shared" si="16"/>
        <v/>
      </c>
      <c r="G46" s="115" t="str">
        <f t="shared" si="0"/>
        <v/>
      </c>
      <c r="H46" s="130" t="str">
        <f t="shared" si="19"/>
        <v/>
      </c>
      <c r="I46" s="130" t="str">
        <f t="shared" si="19"/>
        <v/>
      </c>
      <c r="J46" s="131" t="str">
        <f t="shared" si="19"/>
        <v/>
      </c>
      <c r="K46" s="130" t="str">
        <f t="shared" si="19"/>
        <v/>
      </c>
      <c r="L46" s="130" t="str">
        <f t="shared" si="19"/>
        <v/>
      </c>
      <c r="M46" s="131" t="str">
        <f t="shared" si="19"/>
        <v/>
      </c>
      <c r="N46" s="130" t="str">
        <f t="shared" si="19"/>
        <v/>
      </c>
      <c r="O46" s="130" t="str">
        <f t="shared" si="19"/>
        <v/>
      </c>
      <c r="P46" s="131" t="str">
        <f t="shared" si="19"/>
        <v/>
      </c>
      <c r="Q46" s="23" t="str">
        <f t="shared" si="2"/>
        <v/>
      </c>
      <c r="R46" s="23" t="str">
        <f t="shared" si="3"/>
        <v/>
      </c>
      <c r="S46" s="136" t="str">
        <f t="shared" si="4"/>
        <v/>
      </c>
      <c r="T46" s="24" t="str">
        <f t="shared" si="5"/>
        <v/>
      </c>
      <c r="U46" s="23">
        <f t="shared" si="6"/>
        <v>0</v>
      </c>
      <c r="V46" s="14" t="str">
        <f t="shared" si="18"/>
        <v/>
      </c>
      <c r="W46" s="14" t="str">
        <f t="shared" si="18"/>
        <v/>
      </c>
      <c r="X46" s="14" t="str">
        <f t="shared" si="18"/>
        <v/>
      </c>
      <c r="Y46" s="9" t="str">
        <f t="shared" si="8"/>
        <v/>
      </c>
      <c r="Z46" s="23">
        <f t="shared" si="9"/>
        <v>0</v>
      </c>
      <c r="AA46" s="23" t="str">
        <f t="shared" si="10"/>
        <v/>
      </c>
      <c r="AB46" s="23">
        <f t="shared" si="11"/>
        <v>0</v>
      </c>
      <c r="AC46" s="132" t="str">
        <f t="shared" si="12"/>
        <v/>
      </c>
      <c r="AD46" s="15" t="str">
        <f t="shared" si="13"/>
        <v/>
      </c>
    </row>
  </sheetData>
  <sheetProtection algorithmName="SHA-512" hashValue="HLSpY4ujUvy1okwXpDAVboA6jTbkD3/W1ak+zG0tSXeisD52biUb1uTHgN+Mby8B5fIA3OQV8zWv7kc+s1GadA==" saltValue="e4I6C2TO4v2TNA5PLDtr+Q==" spinCount="100000" sheet="1" objects="1" scenarios="1" selectLockedCells="1" selectUnlockedCells="1"/>
  <autoFilter ref="A6:AD6">
    <sortState ref="A7:AG46">
      <sortCondition ref="F6"/>
    </sortState>
  </autoFilter>
  <mergeCells count="3">
    <mergeCell ref="H5:U5"/>
    <mergeCell ref="V5:Z5"/>
    <mergeCell ref="AA5:AB5"/>
  </mergeCells>
  <conditionalFormatting sqref="D3 A7:AD46">
    <cfRule type="expression" dxfId="19" priority="1">
      <formula>OR($F3=4,$F3=5)</formula>
    </cfRule>
    <cfRule type="expression" dxfId="18" priority="2">
      <formula>$F3=3</formula>
    </cfRule>
    <cfRule type="expression" dxfId="17" priority="3">
      <formula>$F3=2</formula>
    </cfRule>
    <cfRule type="expression" dxfId="16" priority="4">
      <formula>$F3=1</formula>
    </cfRule>
  </conditionalFormatting>
  <dataValidations count="1">
    <dataValidation type="list" allowBlank="1" showInputMessage="1" showErrorMessage="1" sqref="D3">
      <formula1>Catégories</formula1>
    </dataValidation>
  </dataValidations>
  <pageMargins left="0.23622047244094491" right="0.23622047244094491" top="0.74803149606299213" bottom="0.74803149606299213" header="0.31496062992125984" footer="0.31496062992125984"/>
  <pageSetup paperSize="9" scale="79" orientation="landscape" copies="2" r:id="rId1"/>
  <headerFooter>
    <oddFooter>&amp;C&amp;1#&amp;"Arial"&amp;6&amp;K626469Internal</oddFooter>
  </headerFooter>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1">
    <tabColor theme="3" tint="-0.249977111117893"/>
    <pageSetUpPr fitToPage="1"/>
  </sheetPr>
  <dimension ref="A1:AD53"/>
  <sheetViews>
    <sheetView zoomScale="70" zoomScaleNormal="70" workbookViewId="0">
      <selection activeCell="O68" sqref="O68"/>
    </sheetView>
  </sheetViews>
  <sheetFormatPr baseColWidth="10" defaultColWidth="11.42578125" defaultRowHeight="18.75" x14ac:dyDescent="0.3"/>
  <cols>
    <col min="1" max="1" width="12.28515625" bestFit="1" customWidth="1"/>
    <col min="2" max="2" width="15.42578125" style="70" bestFit="1" customWidth="1"/>
    <col min="3" max="3" width="12.7109375" style="70" bestFit="1" customWidth="1"/>
    <col min="4" max="4" width="15.85546875" customWidth="1"/>
    <col min="5" max="5" width="29.42578125" style="70" customWidth="1"/>
    <col min="6" max="6" width="11.7109375" style="64" customWidth="1"/>
    <col min="7" max="7" width="11.42578125" style="113"/>
    <col min="8" max="9" width="7" style="8" customWidth="1"/>
    <col min="10" max="10" width="16.28515625" style="8" bestFit="1" customWidth="1"/>
    <col min="11" max="12" width="7" style="8" customWidth="1"/>
    <col min="13" max="13" width="16.28515625" style="8" bestFit="1" customWidth="1"/>
    <col min="14" max="15" width="8.42578125" style="8" customWidth="1"/>
    <col min="16" max="16" width="16.28515625" style="8" bestFit="1" customWidth="1"/>
    <col min="17" max="18" width="7.42578125" style="19" customWidth="1"/>
    <col min="19" max="19" width="12.42578125" bestFit="1" customWidth="1"/>
    <col min="20" max="20" width="10.42578125" style="18" bestFit="1" customWidth="1"/>
    <col min="21" max="21" width="11.42578125" style="19"/>
    <col min="22" max="24" width="11.42578125" hidden="1" customWidth="1"/>
    <col min="25" max="25" width="8.28515625" hidden="1" customWidth="1"/>
    <col min="26" max="26" width="11.28515625" style="21" hidden="1" customWidth="1"/>
    <col min="27" max="27" width="11.28515625" style="21" customWidth="1"/>
    <col min="28" max="28" width="11" style="21" bestFit="1" customWidth="1"/>
    <col min="29" max="29" width="12.85546875" style="8" hidden="1" customWidth="1"/>
    <col min="30" max="30" width="14.28515625" hidden="1" customWidth="1"/>
    <col min="31" max="32" width="0" hidden="1" customWidth="1"/>
  </cols>
  <sheetData>
    <row r="1" spans="1:30" ht="27" x14ac:dyDescent="0.5">
      <c r="A1" s="104" t="s">
        <v>301</v>
      </c>
    </row>
    <row r="2" spans="1:30" ht="15" customHeight="1" x14ac:dyDescent="0.5">
      <c r="A2" s="104"/>
      <c r="D2" s="110" t="s">
        <v>7</v>
      </c>
    </row>
    <row r="3" spans="1:30" ht="15" customHeight="1" x14ac:dyDescent="0.5">
      <c r="A3" s="104"/>
      <c r="D3" s="67" t="s">
        <v>62</v>
      </c>
    </row>
    <row r="4" spans="1:30" s="234" customFormat="1" x14ac:dyDescent="0.3">
      <c r="B4" s="234">
        <v>2</v>
      </c>
      <c r="C4" s="234">
        <v>3</v>
      </c>
      <c r="D4" s="234">
        <v>6</v>
      </c>
      <c r="E4" s="234">
        <v>8</v>
      </c>
      <c r="F4" s="235"/>
      <c r="G4" s="236"/>
      <c r="H4" s="234">
        <v>8</v>
      </c>
      <c r="I4" s="234">
        <v>9</v>
      </c>
      <c r="J4" s="234">
        <v>10</v>
      </c>
      <c r="K4" s="234">
        <v>11</v>
      </c>
      <c r="L4" s="234">
        <v>12</v>
      </c>
      <c r="M4" s="234">
        <v>13</v>
      </c>
      <c r="N4" s="234">
        <v>14</v>
      </c>
      <c r="O4" s="234">
        <v>15</v>
      </c>
      <c r="P4" s="234">
        <v>16</v>
      </c>
      <c r="Q4" s="237"/>
      <c r="R4" s="237"/>
      <c r="T4" s="238"/>
      <c r="U4" s="237"/>
      <c r="V4" s="234">
        <v>8</v>
      </c>
      <c r="W4" s="234">
        <v>9</v>
      </c>
      <c r="X4" s="234">
        <v>10</v>
      </c>
      <c r="Z4" s="237"/>
      <c r="AA4" s="237">
        <v>9</v>
      </c>
      <c r="AB4" s="237"/>
      <c r="AC4" s="239"/>
    </row>
    <row r="5" spans="1:30" ht="21" x14ac:dyDescent="0.35">
      <c r="A5" s="183"/>
      <c r="B5" s="187"/>
      <c r="C5" s="187"/>
      <c r="D5" s="183"/>
      <c r="E5" s="187"/>
      <c r="F5" s="188" t="s">
        <v>24</v>
      </c>
      <c r="G5" s="188"/>
      <c r="H5" s="263" t="s">
        <v>21</v>
      </c>
      <c r="I5" s="264"/>
      <c r="J5" s="264"/>
      <c r="K5" s="264"/>
      <c r="L5" s="264"/>
      <c r="M5" s="264"/>
      <c r="N5" s="264"/>
      <c r="O5" s="264"/>
      <c r="P5" s="264"/>
      <c r="Q5" s="264"/>
      <c r="R5" s="264"/>
      <c r="S5" s="264"/>
      <c r="T5" s="264"/>
      <c r="U5" s="265"/>
      <c r="V5" s="263" t="s">
        <v>15</v>
      </c>
      <c r="W5" s="264"/>
      <c r="X5" s="264"/>
      <c r="Y5" s="264"/>
      <c r="Z5" s="265"/>
      <c r="AA5" s="266" t="s">
        <v>48</v>
      </c>
      <c r="AB5" s="266"/>
      <c r="AC5" s="126" t="s">
        <v>40</v>
      </c>
      <c r="AD5" s="29" t="s">
        <v>41</v>
      </c>
    </row>
    <row r="6" spans="1:30" s="10" customFormat="1" ht="63" x14ac:dyDescent="0.25">
      <c r="A6" s="189" t="s">
        <v>57</v>
      </c>
      <c r="B6" s="190" t="s">
        <v>0</v>
      </c>
      <c r="C6" s="190" t="s">
        <v>5</v>
      </c>
      <c r="D6" s="190" t="s">
        <v>7</v>
      </c>
      <c r="E6" s="190" t="s">
        <v>1</v>
      </c>
      <c r="F6" s="191" t="s">
        <v>24</v>
      </c>
      <c r="G6" s="192" t="s">
        <v>23</v>
      </c>
      <c r="H6" s="191" t="s">
        <v>80</v>
      </c>
      <c r="I6" s="191" t="s">
        <v>79</v>
      </c>
      <c r="J6" s="191" t="s">
        <v>81</v>
      </c>
      <c r="K6" s="191" t="s">
        <v>82</v>
      </c>
      <c r="L6" s="191" t="s">
        <v>83</v>
      </c>
      <c r="M6" s="191" t="s">
        <v>84</v>
      </c>
      <c r="N6" s="191" t="s">
        <v>85</v>
      </c>
      <c r="O6" s="191" t="s">
        <v>86</v>
      </c>
      <c r="P6" s="191" t="s">
        <v>87</v>
      </c>
      <c r="Q6" s="193" t="s">
        <v>77</v>
      </c>
      <c r="R6" s="193" t="s">
        <v>78</v>
      </c>
      <c r="S6" s="191" t="s">
        <v>88</v>
      </c>
      <c r="T6" s="191" t="s">
        <v>16</v>
      </c>
      <c r="U6" s="192" t="s">
        <v>17</v>
      </c>
      <c r="V6" s="191" t="s">
        <v>12</v>
      </c>
      <c r="W6" s="191" t="s">
        <v>13</v>
      </c>
      <c r="X6" s="191" t="s">
        <v>33</v>
      </c>
      <c r="Y6" s="191" t="s">
        <v>22</v>
      </c>
      <c r="Z6" s="192" t="s">
        <v>20</v>
      </c>
      <c r="AA6" s="192" t="s">
        <v>49</v>
      </c>
      <c r="AB6" s="192" t="s">
        <v>50</v>
      </c>
      <c r="AC6" s="30" t="s">
        <v>89</v>
      </c>
      <c r="AD6" s="30" t="s">
        <v>51</v>
      </c>
    </row>
    <row r="7" spans="1:30" s="226" customFormat="1" ht="21" x14ac:dyDescent="0.25">
      <c r="A7" s="180">
        <v>222</v>
      </c>
      <c r="B7" s="206" t="s">
        <v>201</v>
      </c>
      <c r="C7" s="206" t="s">
        <v>202</v>
      </c>
      <c r="D7" s="181" t="s">
        <v>302</v>
      </c>
      <c r="E7" s="206" t="s">
        <v>283</v>
      </c>
      <c r="F7" s="208">
        <f>IF(AND(A7&lt;&gt;"",G7&gt;0),RANK(AD7,AD$7:AD$53,0),"")</f>
        <v>1</v>
      </c>
      <c r="G7" s="209">
        <f t="shared" ref="G7:G53" si="0">IF(A7&lt;&gt;"",U7+Z7+AB7,"")</f>
        <v>300</v>
      </c>
      <c r="H7" s="210">
        <f t="shared" ref="H7:P16" si="1">IFERROR(VLOOKUP($A7,Resultats_Trial,H$4,FALSE),"")</f>
        <v>31</v>
      </c>
      <c r="I7" s="210">
        <f t="shared" si="1"/>
        <v>0</v>
      </c>
      <c r="J7" s="211">
        <f t="shared" si="1"/>
        <v>7.407407407407407E-4</v>
      </c>
      <c r="K7" s="210">
        <f t="shared" si="1"/>
        <v>21</v>
      </c>
      <c r="L7" s="210">
        <f t="shared" si="1"/>
        <v>0</v>
      </c>
      <c r="M7" s="211">
        <f t="shared" si="1"/>
        <v>8.564814814814815E-4</v>
      </c>
      <c r="N7" s="210">
        <f t="shared" si="1"/>
        <v>21</v>
      </c>
      <c r="O7" s="210">
        <f t="shared" si="1"/>
        <v>2</v>
      </c>
      <c r="P7" s="211">
        <f t="shared" si="1"/>
        <v>1.261574074074074E-3</v>
      </c>
      <c r="Q7" s="212">
        <f t="shared" ref="Q7:Q53" si="2">IF($A7&lt;&gt;"",SUM(H7,K7,N7),"")</f>
        <v>73</v>
      </c>
      <c r="R7" s="212">
        <f t="shared" ref="R7:R53" si="3">IF($A7&lt;&gt;"",SUM(I7,L7,O7),"")</f>
        <v>2</v>
      </c>
      <c r="S7" s="198">
        <f t="shared" ref="S7:S53" si="4">IF($A7&lt;&gt;"",SUM(J7,M7,P7),"")</f>
        <v>2.8587962962962959E-3</v>
      </c>
      <c r="T7" s="213">
        <f t="shared" ref="T7:T53" si="5">IF($A7&lt;&gt;"",RANK(AC7,AC$7:AC$53,0),"")</f>
        <v>1</v>
      </c>
      <c r="U7" s="212">
        <f t="shared" ref="U7:U53" si="6">IF(AND($B7&lt;&gt;"",T7&lt;&gt;""),VLOOKUP(T7,Points_Classement,2,FALSE),0)</f>
        <v>150</v>
      </c>
      <c r="V7" s="214" t="str">
        <f t="shared" ref="V7:X26" si="7">IF($A7&lt;&gt;"",IFERROR(VLOOKUP($A7,Resultats_DH,V$4,FALSE),"-"),"")</f>
        <v>-</v>
      </c>
      <c r="W7" s="214" t="str">
        <f t="shared" si="7"/>
        <v>-</v>
      </c>
      <c r="X7" s="214" t="str">
        <f t="shared" si="7"/>
        <v>-</v>
      </c>
      <c r="Y7" s="208" t="str">
        <f t="shared" ref="Y7:Y53" si="8">IF(AND($A7&lt;&gt;"",X7&lt;&gt;"-"),RANK(X7,X$7:X$53,1),"")</f>
        <v/>
      </c>
      <c r="Z7" s="212">
        <f t="shared" ref="Z7:Z53" si="9">IF(AND($A7&lt;&gt;"",Y7&lt;&gt;""),VLOOKUP(Y7,Points_Classement,2,FALSE),0)</f>
        <v>0</v>
      </c>
      <c r="AA7" s="212">
        <f t="shared" ref="AA7:AA53" si="10">IF($A7&lt;&gt;"",IFERROR(VLOOKUP($A7,Resultats_XC,V$4,FALSE),"-"),"")</f>
        <v>1</v>
      </c>
      <c r="AB7" s="212">
        <f t="shared" ref="AB7:AB53" si="11">IF(AND($A7&lt;&gt;"",AA7&lt;&gt;""),IFERROR(VLOOKUP(AA7,Points_Classement,2,FALSE),0),0)</f>
        <v>150</v>
      </c>
      <c r="AC7" s="224">
        <f t="shared" ref="AC7:AC53" si="12">IF(A7&lt;&gt;"",+Q7*1000000- R7*1000-(HOUR(S7)*3600+MINUTE(S7)*60+SECOND(S7)),"")</f>
        <v>72997753</v>
      </c>
      <c r="AD7" s="225">
        <f t="shared" ref="AD7:AD53" si="13">IF($A7&lt;&gt;"",U7+Z7+AB7+(1-IF(Epreuve_prépondérante="DH",IFERROR(Y7/100,1),IF(Epreuve_prépondérante="Trial",IFERROR(T7/100,1),IFERROR(AA7/100,1)))),"")</f>
        <v>300</v>
      </c>
    </row>
    <row r="8" spans="1:30" s="226" customFormat="1" ht="21" x14ac:dyDescent="0.25">
      <c r="A8" s="180">
        <v>229</v>
      </c>
      <c r="B8" s="206" t="s">
        <v>215</v>
      </c>
      <c r="C8" s="206" t="s">
        <v>216</v>
      </c>
      <c r="D8" s="181" t="s">
        <v>302</v>
      </c>
      <c r="E8" s="206" t="s">
        <v>284</v>
      </c>
      <c r="F8" s="208">
        <f>IF(AND(A8&lt;&gt;"",G8&gt;0),RANK(AD8,AD$7:AD$53,0),"")</f>
        <v>2</v>
      </c>
      <c r="G8" s="209">
        <f t="shared" si="0"/>
        <v>285</v>
      </c>
      <c r="H8" s="210">
        <f t="shared" si="1"/>
        <v>16</v>
      </c>
      <c r="I8" s="210">
        <f t="shared" si="1"/>
        <v>1</v>
      </c>
      <c r="J8" s="211">
        <f t="shared" si="1"/>
        <v>8.2175925925925927E-4</v>
      </c>
      <c r="K8" s="210">
        <f t="shared" si="1"/>
        <v>21</v>
      </c>
      <c r="L8" s="210">
        <f t="shared" si="1"/>
        <v>1</v>
      </c>
      <c r="M8" s="211">
        <f t="shared" si="1"/>
        <v>7.291666666666667E-4</v>
      </c>
      <c r="N8" s="210">
        <f t="shared" si="1"/>
        <v>21</v>
      </c>
      <c r="O8" s="210">
        <f t="shared" si="1"/>
        <v>2</v>
      </c>
      <c r="P8" s="211">
        <f t="shared" si="1"/>
        <v>1.3773148148148147E-3</v>
      </c>
      <c r="Q8" s="212">
        <f t="shared" si="2"/>
        <v>58</v>
      </c>
      <c r="R8" s="212">
        <f t="shared" si="3"/>
        <v>4</v>
      </c>
      <c r="S8" s="198">
        <f t="shared" si="4"/>
        <v>2.9282407407407408E-3</v>
      </c>
      <c r="T8" s="213">
        <f t="shared" si="5"/>
        <v>5</v>
      </c>
      <c r="U8" s="212">
        <f t="shared" si="6"/>
        <v>138</v>
      </c>
      <c r="V8" s="214" t="str">
        <f t="shared" si="7"/>
        <v>-</v>
      </c>
      <c r="W8" s="214" t="str">
        <f t="shared" si="7"/>
        <v>-</v>
      </c>
      <c r="X8" s="214" t="str">
        <f t="shared" si="7"/>
        <v>-</v>
      </c>
      <c r="Y8" s="208" t="str">
        <f t="shared" si="8"/>
        <v/>
      </c>
      <c r="Z8" s="212">
        <f t="shared" si="9"/>
        <v>0</v>
      </c>
      <c r="AA8" s="212">
        <f t="shared" si="10"/>
        <v>2</v>
      </c>
      <c r="AB8" s="212">
        <f t="shared" si="11"/>
        <v>147</v>
      </c>
      <c r="AC8" s="224">
        <f t="shared" si="12"/>
        <v>57995747</v>
      </c>
      <c r="AD8" s="225">
        <f t="shared" si="13"/>
        <v>285</v>
      </c>
    </row>
    <row r="9" spans="1:30" s="226" customFormat="1" ht="21" x14ac:dyDescent="0.25">
      <c r="A9" s="180">
        <v>234</v>
      </c>
      <c r="B9" s="207" t="s">
        <v>116</v>
      </c>
      <c r="C9" s="207" t="s">
        <v>198</v>
      </c>
      <c r="D9" s="181" t="s">
        <v>302</v>
      </c>
      <c r="E9" s="207" t="s">
        <v>281</v>
      </c>
      <c r="F9" s="208">
        <f>IF(AND(A9&lt;&gt;"",G9&gt;0),RANK(AD9,AD$7:AD$53,0),"")</f>
        <v>3</v>
      </c>
      <c r="G9" s="209">
        <f t="shared" si="0"/>
        <v>264</v>
      </c>
      <c r="H9" s="210">
        <f t="shared" si="1"/>
        <v>26</v>
      </c>
      <c r="I9" s="210">
        <f t="shared" si="1"/>
        <v>3</v>
      </c>
      <c r="J9" s="211">
        <f t="shared" si="1"/>
        <v>1.0763888888888889E-3</v>
      </c>
      <c r="K9" s="210">
        <f t="shared" si="1"/>
        <v>16</v>
      </c>
      <c r="L9" s="210">
        <f t="shared" si="1"/>
        <v>1</v>
      </c>
      <c r="M9" s="211">
        <f t="shared" si="1"/>
        <v>9.1435185185185185E-4</v>
      </c>
      <c r="N9" s="210">
        <f t="shared" si="1"/>
        <v>16</v>
      </c>
      <c r="O9" s="210">
        <f t="shared" si="1"/>
        <v>2</v>
      </c>
      <c r="P9" s="211">
        <f t="shared" si="1"/>
        <v>1.0300925925925926E-3</v>
      </c>
      <c r="Q9" s="212">
        <f t="shared" si="2"/>
        <v>58</v>
      </c>
      <c r="R9" s="212">
        <f t="shared" si="3"/>
        <v>6</v>
      </c>
      <c r="S9" s="198">
        <f t="shared" si="4"/>
        <v>3.0208333333333337E-3</v>
      </c>
      <c r="T9" s="213">
        <f t="shared" si="5"/>
        <v>7</v>
      </c>
      <c r="U9" s="212">
        <f t="shared" si="6"/>
        <v>132</v>
      </c>
      <c r="V9" s="214" t="str">
        <f t="shared" si="7"/>
        <v>-</v>
      </c>
      <c r="W9" s="214" t="str">
        <f t="shared" si="7"/>
        <v>-</v>
      </c>
      <c r="X9" s="214" t="str">
        <f t="shared" si="7"/>
        <v>-</v>
      </c>
      <c r="Y9" s="208" t="str">
        <f t="shared" si="8"/>
        <v/>
      </c>
      <c r="Z9" s="212">
        <f t="shared" si="9"/>
        <v>0</v>
      </c>
      <c r="AA9" s="212">
        <f t="shared" si="10"/>
        <v>7</v>
      </c>
      <c r="AB9" s="212">
        <f t="shared" si="11"/>
        <v>132</v>
      </c>
      <c r="AC9" s="224">
        <f t="shared" si="12"/>
        <v>57993739</v>
      </c>
      <c r="AD9" s="225">
        <f t="shared" si="13"/>
        <v>264</v>
      </c>
    </row>
    <row r="10" spans="1:30" s="226" customFormat="1" ht="21" x14ac:dyDescent="0.25">
      <c r="A10" s="180">
        <v>213</v>
      </c>
      <c r="B10" s="207" t="s">
        <v>213</v>
      </c>
      <c r="C10" s="207" t="s">
        <v>214</v>
      </c>
      <c r="D10" s="181" t="s">
        <v>302</v>
      </c>
      <c r="E10" s="207" t="s">
        <v>284</v>
      </c>
      <c r="F10" s="208">
        <v>4</v>
      </c>
      <c r="G10" s="209">
        <f t="shared" si="0"/>
        <v>264</v>
      </c>
      <c r="H10" s="210">
        <f t="shared" si="1"/>
        <v>26</v>
      </c>
      <c r="I10" s="210">
        <f t="shared" si="1"/>
        <v>1</v>
      </c>
      <c r="J10" s="211">
        <f t="shared" si="1"/>
        <v>7.9861111111111116E-4</v>
      </c>
      <c r="K10" s="210">
        <f t="shared" si="1"/>
        <v>16</v>
      </c>
      <c r="L10" s="210">
        <f t="shared" si="1"/>
        <v>0</v>
      </c>
      <c r="M10" s="211">
        <f t="shared" si="1"/>
        <v>7.291666666666667E-4</v>
      </c>
      <c r="N10" s="210">
        <f t="shared" si="1"/>
        <v>16</v>
      </c>
      <c r="O10" s="210">
        <f t="shared" si="1"/>
        <v>5</v>
      </c>
      <c r="P10" s="211">
        <f t="shared" si="1"/>
        <v>9.9537037037037042E-4</v>
      </c>
      <c r="Q10" s="212">
        <f t="shared" si="2"/>
        <v>58</v>
      </c>
      <c r="R10" s="212">
        <f t="shared" si="3"/>
        <v>6</v>
      </c>
      <c r="S10" s="198">
        <f t="shared" si="4"/>
        <v>2.5231481481481485E-3</v>
      </c>
      <c r="T10" s="213">
        <f t="shared" si="5"/>
        <v>6</v>
      </c>
      <c r="U10" s="212">
        <f t="shared" si="6"/>
        <v>135</v>
      </c>
      <c r="V10" s="214" t="str">
        <f t="shared" si="7"/>
        <v>-</v>
      </c>
      <c r="W10" s="214" t="str">
        <f t="shared" si="7"/>
        <v>-</v>
      </c>
      <c r="X10" s="214" t="str">
        <f t="shared" si="7"/>
        <v>-</v>
      </c>
      <c r="Y10" s="208" t="str">
        <f t="shared" si="8"/>
        <v/>
      </c>
      <c r="Z10" s="212">
        <f t="shared" si="9"/>
        <v>0</v>
      </c>
      <c r="AA10" s="212">
        <f t="shared" si="10"/>
        <v>8</v>
      </c>
      <c r="AB10" s="212">
        <f t="shared" si="11"/>
        <v>129</v>
      </c>
      <c r="AC10" s="224">
        <f t="shared" si="12"/>
        <v>57993782</v>
      </c>
      <c r="AD10" s="225">
        <f t="shared" si="13"/>
        <v>264</v>
      </c>
    </row>
    <row r="11" spans="1:30" s="226" customFormat="1" ht="21" x14ac:dyDescent="0.25">
      <c r="A11" s="180">
        <v>212</v>
      </c>
      <c r="B11" s="206" t="s">
        <v>199</v>
      </c>
      <c r="C11" s="206" t="s">
        <v>200</v>
      </c>
      <c r="D11" s="181" t="s">
        <v>302</v>
      </c>
      <c r="E11" s="206" t="s">
        <v>282</v>
      </c>
      <c r="F11" s="208">
        <f t="shared" ref="F11:F18" si="14">IF(AND(A11&lt;&gt;"",G11&gt;0),RANK(AD11,AD$7:AD$53,0),"")</f>
        <v>5</v>
      </c>
      <c r="G11" s="209">
        <f t="shared" si="0"/>
        <v>263</v>
      </c>
      <c r="H11" s="210">
        <f t="shared" si="1"/>
        <v>31</v>
      </c>
      <c r="I11" s="210">
        <f t="shared" si="1"/>
        <v>1</v>
      </c>
      <c r="J11" s="211">
        <f t="shared" si="1"/>
        <v>9.2592592592592596E-4</v>
      </c>
      <c r="K11" s="210">
        <f t="shared" si="1"/>
        <v>21</v>
      </c>
      <c r="L11" s="210">
        <f t="shared" si="1"/>
        <v>0</v>
      </c>
      <c r="M11" s="211">
        <f t="shared" si="1"/>
        <v>7.8703703703703705E-4</v>
      </c>
      <c r="N11" s="210">
        <f t="shared" si="1"/>
        <v>11</v>
      </c>
      <c r="O11" s="210">
        <f t="shared" si="1"/>
        <v>5</v>
      </c>
      <c r="P11" s="211">
        <f t="shared" si="1"/>
        <v>1.3541666666666667E-3</v>
      </c>
      <c r="Q11" s="212">
        <f t="shared" si="2"/>
        <v>63</v>
      </c>
      <c r="R11" s="212">
        <f t="shared" si="3"/>
        <v>6</v>
      </c>
      <c r="S11" s="198">
        <f t="shared" si="4"/>
        <v>3.0671296296296297E-3</v>
      </c>
      <c r="T11" s="213">
        <f t="shared" si="5"/>
        <v>2</v>
      </c>
      <c r="U11" s="212">
        <f t="shared" si="6"/>
        <v>147</v>
      </c>
      <c r="V11" s="214" t="str">
        <f t="shared" si="7"/>
        <v>-</v>
      </c>
      <c r="W11" s="214" t="str">
        <f t="shared" si="7"/>
        <v>-</v>
      </c>
      <c r="X11" s="214" t="str">
        <f t="shared" si="7"/>
        <v>-</v>
      </c>
      <c r="Y11" s="208" t="str">
        <f t="shared" si="8"/>
        <v/>
      </c>
      <c r="Z11" s="212">
        <f t="shared" si="9"/>
        <v>0</v>
      </c>
      <c r="AA11" s="212">
        <f t="shared" si="10"/>
        <v>13</v>
      </c>
      <c r="AB11" s="212">
        <f t="shared" si="11"/>
        <v>116</v>
      </c>
      <c r="AC11" s="224">
        <f t="shared" si="12"/>
        <v>62993735</v>
      </c>
      <c r="AD11" s="225">
        <f t="shared" si="13"/>
        <v>263</v>
      </c>
    </row>
    <row r="12" spans="1:30" s="226" customFormat="1" ht="21" x14ac:dyDescent="0.25">
      <c r="A12" s="180">
        <v>208</v>
      </c>
      <c r="B12" s="206" t="s">
        <v>173</v>
      </c>
      <c r="C12" s="206" t="s">
        <v>222</v>
      </c>
      <c r="D12" s="181" t="s">
        <v>302</v>
      </c>
      <c r="E12" s="206" t="s">
        <v>286</v>
      </c>
      <c r="F12" s="208">
        <f t="shared" si="14"/>
        <v>6</v>
      </c>
      <c r="G12" s="209">
        <f t="shared" si="0"/>
        <v>262</v>
      </c>
      <c r="H12" s="210">
        <f t="shared" si="1"/>
        <v>21</v>
      </c>
      <c r="I12" s="210">
        <f t="shared" si="1"/>
        <v>5</v>
      </c>
      <c r="J12" s="211">
        <f t="shared" si="1"/>
        <v>1.1458333333333333E-3</v>
      </c>
      <c r="K12" s="210">
        <f t="shared" si="1"/>
        <v>16</v>
      </c>
      <c r="L12" s="210">
        <f t="shared" si="1"/>
        <v>0</v>
      </c>
      <c r="M12" s="211">
        <f t="shared" si="1"/>
        <v>8.7962962962962962E-4</v>
      </c>
      <c r="N12" s="210">
        <f t="shared" si="1"/>
        <v>6</v>
      </c>
      <c r="O12" s="210">
        <f t="shared" si="1"/>
        <v>3</v>
      </c>
      <c r="P12" s="211">
        <f t="shared" si="1"/>
        <v>1.1111111111111111E-3</v>
      </c>
      <c r="Q12" s="212">
        <f t="shared" si="2"/>
        <v>43</v>
      </c>
      <c r="R12" s="212">
        <f t="shared" si="3"/>
        <v>8</v>
      </c>
      <c r="S12" s="198">
        <f t="shared" si="4"/>
        <v>3.1365740740740737E-3</v>
      </c>
      <c r="T12" s="213">
        <f t="shared" si="5"/>
        <v>12</v>
      </c>
      <c r="U12" s="212">
        <f t="shared" si="6"/>
        <v>118</v>
      </c>
      <c r="V12" s="214" t="str">
        <f t="shared" si="7"/>
        <v>-</v>
      </c>
      <c r="W12" s="214" t="str">
        <f t="shared" si="7"/>
        <v>-</v>
      </c>
      <c r="X12" s="214" t="str">
        <f t="shared" si="7"/>
        <v>-</v>
      </c>
      <c r="Y12" s="208" t="str">
        <f t="shared" si="8"/>
        <v/>
      </c>
      <c r="Z12" s="212">
        <f t="shared" si="9"/>
        <v>0</v>
      </c>
      <c r="AA12" s="212">
        <f t="shared" si="10"/>
        <v>3</v>
      </c>
      <c r="AB12" s="212">
        <f t="shared" si="11"/>
        <v>144</v>
      </c>
      <c r="AC12" s="224">
        <f t="shared" si="12"/>
        <v>42991729</v>
      </c>
      <c r="AD12" s="225">
        <f t="shared" si="13"/>
        <v>262</v>
      </c>
    </row>
    <row r="13" spans="1:30" s="226" customFormat="1" ht="21" x14ac:dyDescent="0.25">
      <c r="A13" s="180">
        <v>206</v>
      </c>
      <c r="B13" s="206" t="s">
        <v>220</v>
      </c>
      <c r="C13" s="206" t="s">
        <v>221</v>
      </c>
      <c r="D13" s="181" t="s">
        <v>302</v>
      </c>
      <c r="E13" s="206" t="s">
        <v>286</v>
      </c>
      <c r="F13" s="208">
        <f t="shared" si="14"/>
        <v>7</v>
      </c>
      <c r="G13" s="209">
        <f t="shared" si="0"/>
        <v>261</v>
      </c>
      <c r="H13" s="210">
        <f t="shared" si="1"/>
        <v>16</v>
      </c>
      <c r="I13" s="210">
        <f t="shared" si="1"/>
        <v>1</v>
      </c>
      <c r="J13" s="211">
        <f t="shared" si="1"/>
        <v>8.9120370370370373E-4</v>
      </c>
      <c r="K13" s="210">
        <f t="shared" si="1"/>
        <v>21</v>
      </c>
      <c r="L13" s="210">
        <f t="shared" si="1"/>
        <v>0</v>
      </c>
      <c r="M13" s="211">
        <f t="shared" si="1"/>
        <v>8.564814814814815E-4</v>
      </c>
      <c r="N13" s="210">
        <f t="shared" si="1"/>
        <v>8</v>
      </c>
      <c r="O13" s="210">
        <f t="shared" si="1"/>
        <v>5</v>
      </c>
      <c r="P13" s="211">
        <f t="shared" si="1"/>
        <v>1.1458333333333333E-3</v>
      </c>
      <c r="Q13" s="212">
        <f t="shared" si="2"/>
        <v>45</v>
      </c>
      <c r="R13" s="212">
        <f t="shared" si="3"/>
        <v>6</v>
      </c>
      <c r="S13" s="198">
        <f t="shared" si="4"/>
        <v>2.8935185185185184E-3</v>
      </c>
      <c r="T13" s="213">
        <f t="shared" si="5"/>
        <v>10</v>
      </c>
      <c r="U13" s="212">
        <f t="shared" si="6"/>
        <v>123</v>
      </c>
      <c r="V13" s="214" t="str">
        <f t="shared" si="7"/>
        <v>-</v>
      </c>
      <c r="W13" s="214" t="str">
        <f t="shared" si="7"/>
        <v>-</v>
      </c>
      <c r="X13" s="214" t="str">
        <f t="shared" si="7"/>
        <v>-</v>
      </c>
      <c r="Y13" s="208" t="str">
        <f t="shared" si="8"/>
        <v/>
      </c>
      <c r="Z13" s="212">
        <f t="shared" si="9"/>
        <v>0</v>
      </c>
      <c r="AA13" s="212">
        <f t="shared" si="10"/>
        <v>5</v>
      </c>
      <c r="AB13" s="212">
        <f t="shared" si="11"/>
        <v>138</v>
      </c>
      <c r="AC13" s="224">
        <f t="shared" si="12"/>
        <v>44993750</v>
      </c>
      <c r="AD13" s="225">
        <f t="shared" si="13"/>
        <v>261</v>
      </c>
    </row>
    <row r="14" spans="1:30" s="226" customFormat="1" ht="21" x14ac:dyDescent="0.25">
      <c r="A14" s="180">
        <v>237</v>
      </c>
      <c r="B14" s="206" t="s">
        <v>205</v>
      </c>
      <c r="C14" s="206" t="s">
        <v>206</v>
      </c>
      <c r="D14" s="181" t="s">
        <v>302</v>
      </c>
      <c r="E14" s="206" t="s">
        <v>283</v>
      </c>
      <c r="F14" s="208">
        <f t="shared" si="14"/>
        <v>8</v>
      </c>
      <c r="G14" s="209">
        <f t="shared" si="0"/>
        <v>253</v>
      </c>
      <c r="H14" s="210">
        <f t="shared" si="1"/>
        <v>26</v>
      </c>
      <c r="I14" s="210">
        <f t="shared" si="1"/>
        <v>3</v>
      </c>
      <c r="J14" s="211">
        <f t="shared" si="1"/>
        <v>9.0277777777777774E-4</v>
      </c>
      <c r="K14" s="210">
        <f t="shared" si="1"/>
        <v>18</v>
      </c>
      <c r="L14" s="210">
        <f t="shared" si="1"/>
        <v>2</v>
      </c>
      <c r="M14" s="211">
        <f t="shared" si="1"/>
        <v>1.0069444444444444E-3</v>
      </c>
      <c r="N14" s="210">
        <f t="shared" si="1"/>
        <v>16</v>
      </c>
      <c r="O14" s="210">
        <f t="shared" si="1"/>
        <v>3</v>
      </c>
      <c r="P14" s="211">
        <f t="shared" si="1"/>
        <v>1.261574074074074E-3</v>
      </c>
      <c r="Q14" s="212">
        <f t="shared" si="2"/>
        <v>60</v>
      </c>
      <c r="R14" s="212">
        <f t="shared" si="3"/>
        <v>8</v>
      </c>
      <c r="S14" s="198">
        <f t="shared" si="4"/>
        <v>3.1712962962962962E-3</v>
      </c>
      <c r="T14" s="213">
        <f t="shared" si="5"/>
        <v>4</v>
      </c>
      <c r="U14" s="212">
        <f t="shared" si="6"/>
        <v>141</v>
      </c>
      <c r="V14" s="214" t="str">
        <f t="shared" si="7"/>
        <v>-</v>
      </c>
      <c r="W14" s="214" t="str">
        <f t="shared" si="7"/>
        <v>-</v>
      </c>
      <c r="X14" s="214" t="str">
        <f t="shared" si="7"/>
        <v>-</v>
      </c>
      <c r="Y14" s="208" t="str">
        <f t="shared" si="8"/>
        <v/>
      </c>
      <c r="Z14" s="212">
        <f t="shared" si="9"/>
        <v>0</v>
      </c>
      <c r="AA14" s="212">
        <f t="shared" si="10"/>
        <v>15</v>
      </c>
      <c r="AB14" s="212">
        <f t="shared" si="11"/>
        <v>112</v>
      </c>
      <c r="AC14" s="224">
        <f t="shared" si="12"/>
        <v>59991726</v>
      </c>
      <c r="AD14" s="225">
        <f t="shared" si="13"/>
        <v>253</v>
      </c>
    </row>
    <row r="15" spans="1:30" s="226" customFormat="1" ht="21" x14ac:dyDescent="0.25">
      <c r="A15" s="180">
        <v>218</v>
      </c>
      <c r="B15" s="207" t="s">
        <v>224</v>
      </c>
      <c r="C15" s="207" t="s">
        <v>225</v>
      </c>
      <c r="D15" s="181" t="s">
        <v>302</v>
      </c>
      <c r="E15" s="207" t="s">
        <v>286</v>
      </c>
      <c r="F15" s="208">
        <f t="shared" si="14"/>
        <v>9</v>
      </c>
      <c r="G15" s="209">
        <f t="shared" si="0"/>
        <v>252</v>
      </c>
      <c r="H15" s="210">
        <f t="shared" si="1"/>
        <v>21</v>
      </c>
      <c r="I15" s="210">
        <f t="shared" si="1"/>
        <v>1</v>
      </c>
      <c r="J15" s="211">
        <f t="shared" si="1"/>
        <v>6.5972222222222224E-4</v>
      </c>
      <c r="K15" s="210">
        <f t="shared" si="1"/>
        <v>16</v>
      </c>
      <c r="L15" s="210">
        <f t="shared" si="1"/>
        <v>1</v>
      </c>
      <c r="M15" s="211">
        <f t="shared" si="1"/>
        <v>8.1018518518518516E-4</v>
      </c>
      <c r="N15" s="210">
        <f t="shared" si="1"/>
        <v>16</v>
      </c>
      <c r="O15" s="210">
        <f t="shared" si="1"/>
        <v>4</v>
      </c>
      <c r="P15" s="211">
        <f t="shared" si="1"/>
        <v>8.7962962962962962E-4</v>
      </c>
      <c r="Q15" s="212">
        <f t="shared" si="2"/>
        <v>53</v>
      </c>
      <c r="R15" s="212">
        <f t="shared" si="3"/>
        <v>6</v>
      </c>
      <c r="S15" s="198">
        <f t="shared" si="4"/>
        <v>2.3495370370370371E-3</v>
      </c>
      <c r="T15" s="213">
        <f t="shared" si="5"/>
        <v>9</v>
      </c>
      <c r="U15" s="212">
        <f t="shared" si="6"/>
        <v>126</v>
      </c>
      <c r="V15" s="214" t="str">
        <f t="shared" si="7"/>
        <v>-</v>
      </c>
      <c r="W15" s="214" t="str">
        <f t="shared" si="7"/>
        <v>-</v>
      </c>
      <c r="X15" s="214" t="str">
        <f t="shared" si="7"/>
        <v>-</v>
      </c>
      <c r="Y15" s="208" t="str">
        <f t="shared" si="8"/>
        <v/>
      </c>
      <c r="Z15" s="212">
        <f t="shared" si="9"/>
        <v>0</v>
      </c>
      <c r="AA15" s="212">
        <f t="shared" si="10"/>
        <v>9</v>
      </c>
      <c r="AB15" s="212">
        <f t="shared" si="11"/>
        <v>126</v>
      </c>
      <c r="AC15" s="224">
        <f t="shared" si="12"/>
        <v>52993797</v>
      </c>
      <c r="AD15" s="225">
        <f t="shared" si="13"/>
        <v>252</v>
      </c>
    </row>
    <row r="16" spans="1:30" s="226" customFormat="1" ht="21" x14ac:dyDescent="0.25">
      <c r="A16" s="180">
        <v>238</v>
      </c>
      <c r="B16" s="206" t="s">
        <v>226</v>
      </c>
      <c r="C16" s="206" t="s">
        <v>227</v>
      </c>
      <c r="D16" s="181" t="s">
        <v>302</v>
      </c>
      <c r="E16" s="206" t="s">
        <v>287</v>
      </c>
      <c r="F16" s="208">
        <f t="shared" si="14"/>
        <v>10</v>
      </c>
      <c r="G16" s="209">
        <f t="shared" si="0"/>
        <v>249</v>
      </c>
      <c r="H16" s="210">
        <f t="shared" si="1"/>
        <v>11</v>
      </c>
      <c r="I16" s="210">
        <f t="shared" si="1"/>
        <v>5</v>
      </c>
      <c r="J16" s="211">
        <f t="shared" si="1"/>
        <v>9.0277777777777774E-4</v>
      </c>
      <c r="K16" s="210">
        <f t="shared" si="1"/>
        <v>11</v>
      </c>
      <c r="L16" s="210">
        <f t="shared" si="1"/>
        <v>2</v>
      </c>
      <c r="M16" s="211">
        <f t="shared" si="1"/>
        <v>6.8287037037037036E-4</v>
      </c>
      <c r="N16" s="210">
        <f t="shared" si="1"/>
        <v>8</v>
      </c>
      <c r="O16" s="210">
        <f t="shared" si="1"/>
        <v>2</v>
      </c>
      <c r="P16" s="211">
        <f t="shared" si="1"/>
        <v>1.3773148148148147E-3</v>
      </c>
      <c r="Q16" s="212">
        <f t="shared" si="2"/>
        <v>30</v>
      </c>
      <c r="R16" s="212">
        <f t="shared" si="3"/>
        <v>9</v>
      </c>
      <c r="S16" s="198">
        <f t="shared" si="4"/>
        <v>2.9629629629629628E-3</v>
      </c>
      <c r="T16" s="213">
        <f t="shared" si="5"/>
        <v>17</v>
      </c>
      <c r="U16" s="212">
        <f t="shared" si="6"/>
        <v>108</v>
      </c>
      <c r="V16" s="214" t="str">
        <f t="shared" si="7"/>
        <v>-</v>
      </c>
      <c r="W16" s="214" t="str">
        <f t="shared" si="7"/>
        <v>-</v>
      </c>
      <c r="X16" s="214" t="str">
        <f t="shared" si="7"/>
        <v>-</v>
      </c>
      <c r="Y16" s="208" t="str">
        <f t="shared" si="8"/>
        <v/>
      </c>
      <c r="Z16" s="212">
        <f t="shared" si="9"/>
        <v>0</v>
      </c>
      <c r="AA16" s="212">
        <f t="shared" si="10"/>
        <v>4</v>
      </c>
      <c r="AB16" s="212">
        <f t="shared" si="11"/>
        <v>141</v>
      </c>
      <c r="AC16" s="224">
        <f t="shared" si="12"/>
        <v>29990744</v>
      </c>
      <c r="AD16" s="225">
        <f t="shared" si="13"/>
        <v>249</v>
      </c>
    </row>
    <row r="17" spans="1:30" s="226" customFormat="1" ht="21" x14ac:dyDescent="0.25">
      <c r="A17" s="181">
        <v>204</v>
      </c>
      <c r="B17" s="181" t="s">
        <v>295</v>
      </c>
      <c r="C17" s="181" t="s">
        <v>296</v>
      </c>
      <c r="D17" s="181" t="s">
        <v>302</v>
      </c>
      <c r="E17" s="207" t="s">
        <v>280</v>
      </c>
      <c r="F17" s="208">
        <f t="shared" si="14"/>
        <v>11</v>
      </c>
      <c r="G17" s="209">
        <f t="shared" si="0"/>
        <v>245</v>
      </c>
      <c r="H17" s="210">
        <f t="shared" ref="H17:P26" si="15">IFERROR(VLOOKUP($A17,Resultats_Trial,H$4,FALSE),"")</f>
        <v>3</v>
      </c>
      <c r="I17" s="210">
        <f t="shared" si="15"/>
        <v>5</v>
      </c>
      <c r="J17" s="211">
        <f t="shared" si="15"/>
        <v>2.7777777777777778E-4</v>
      </c>
      <c r="K17" s="210">
        <f t="shared" si="15"/>
        <v>13</v>
      </c>
      <c r="L17" s="210">
        <f t="shared" si="15"/>
        <v>2</v>
      </c>
      <c r="M17" s="211">
        <f t="shared" si="15"/>
        <v>1.3078703703703703E-3</v>
      </c>
      <c r="N17" s="210">
        <f t="shared" si="15"/>
        <v>16</v>
      </c>
      <c r="O17" s="210">
        <f t="shared" si="15"/>
        <v>1</v>
      </c>
      <c r="P17" s="211">
        <f t="shared" si="15"/>
        <v>7.9861111111111116E-4</v>
      </c>
      <c r="Q17" s="212">
        <f t="shared" si="2"/>
        <v>32</v>
      </c>
      <c r="R17" s="212">
        <f t="shared" si="3"/>
        <v>8</v>
      </c>
      <c r="S17" s="198">
        <f t="shared" si="4"/>
        <v>2.3842592592592591E-3</v>
      </c>
      <c r="T17" s="213">
        <f t="shared" si="5"/>
        <v>16</v>
      </c>
      <c r="U17" s="212">
        <f t="shared" si="6"/>
        <v>110</v>
      </c>
      <c r="V17" s="214" t="str">
        <f t="shared" si="7"/>
        <v>-</v>
      </c>
      <c r="W17" s="214" t="str">
        <f t="shared" si="7"/>
        <v>-</v>
      </c>
      <c r="X17" s="214" t="str">
        <f t="shared" si="7"/>
        <v>-</v>
      </c>
      <c r="Y17" s="208" t="str">
        <f t="shared" si="8"/>
        <v/>
      </c>
      <c r="Z17" s="212">
        <f t="shared" si="9"/>
        <v>0</v>
      </c>
      <c r="AA17" s="212">
        <f t="shared" si="10"/>
        <v>6</v>
      </c>
      <c r="AB17" s="212">
        <f t="shared" si="11"/>
        <v>135</v>
      </c>
      <c r="AC17" s="224">
        <f t="shared" si="12"/>
        <v>31991794</v>
      </c>
      <c r="AD17" s="225">
        <f t="shared" si="13"/>
        <v>245</v>
      </c>
    </row>
    <row r="18" spans="1:30" s="226" customFormat="1" ht="21" x14ac:dyDescent="0.25">
      <c r="A18" s="180">
        <v>207</v>
      </c>
      <c r="B18" s="206" t="s">
        <v>211</v>
      </c>
      <c r="C18" s="206" t="s">
        <v>212</v>
      </c>
      <c r="D18" s="181" t="s">
        <v>302</v>
      </c>
      <c r="E18" s="206" t="s">
        <v>284</v>
      </c>
      <c r="F18" s="208">
        <f t="shared" si="14"/>
        <v>12</v>
      </c>
      <c r="G18" s="209">
        <f t="shared" si="0"/>
        <v>234</v>
      </c>
      <c r="H18" s="210">
        <f t="shared" ref="H18:P18" si="16">IFERROR(VLOOKUP($A18,Resultats_Trial,H$4,FALSE),"")</f>
        <v>16</v>
      </c>
      <c r="I18" s="210">
        <f t="shared" si="16"/>
        <v>3</v>
      </c>
      <c r="J18" s="211">
        <f t="shared" si="16"/>
        <v>1.1574074074074073E-3</v>
      </c>
      <c r="K18" s="210">
        <f t="shared" si="16"/>
        <v>16</v>
      </c>
      <c r="L18" s="210">
        <f t="shared" si="16"/>
        <v>1</v>
      </c>
      <c r="M18" s="211">
        <f t="shared" si="16"/>
        <v>1.0879629629629629E-3</v>
      </c>
      <c r="N18" s="210">
        <f t="shared" si="16"/>
        <v>5</v>
      </c>
      <c r="O18" s="210">
        <f t="shared" si="16"/>
        <v>5</v>
      </c>
      <c r="P18" s="211">
        <f t="shared" si="16"/>
        <v>7.407407407407407E-4</v>
      </c>
      <c r="Q18" s="212">
        <f>IF($A18&lt;&gt;"",SUM(H18,K18,N18),"")</f>
        <v>37</v>
      </c>
      <c r="R18" s="212">
        <f>IF($A18&lt;&gt;"",SUM(I18,L18,O18),"")</f>
        <v>9</v>
      </c>
      <c r="S18" s="198">
        <f>IF($A18&lt;&gt;"",SUM(J18,M18,P18),"")</f>
        <v>2.9861111111111108E-3</v>
      </c>
      <c r="T18" s="213">
        <f t="shared" si="5"/>
        <v>13</v>
      </c>
      <c r="U18" s="212">
        <f>IF(AND($B18&lt;&gt;"",T18&lt;&gt;""),VLOOKUP(T18,Points_Classement,2,FALSE),0)</f>
        <v>116</v>
      </c>
      <c r="V18" s="214" t="str">
        <f>IF($A18&lt;&gt;"",IFERROR(VLOOKUP($A18,Resultats_DH,V$4,FALSE),"-"),"")</f>
        <v>-</v>
      </c>
      <c r="W18" s="214" t="str">
        <f>IF($A18&lt;&gt;"",IFERROR(VLOOKUP($A18,Resultats_DH,W$4,FALSE),"-"),"")</f>
        <v>-</v>
      </c>
      <c r="X18" s="214" t="str">
        <f>IF($A18&lt;&gt;"",IFERROR(VLOOKUP($A18,Resultats_DH,X$4,FALSE),"-"),"")</f>
        <v>-</v>
      </c>
      <c r="Y18" s="208" t="str">
        <f t="shared" si="8"/>
        <v/>
      </c>
      <c r="Z18" s="212">
        <f>IF(AND($A18&lt;&gt;"",Y18&lt;&gt;""),VLOOKUP(Y18,Points_Classement,2,FALSE),0)</f>
        <v>0</v>
      </c>
      <c r="AA18" s="212">
        <f>IF($A18&lt;&gt;"",IFERROR(VLOOKUP($A18,Resultats_XC,V$4,FALSE),"-"),"")</f>
        <v>12</v>
      </c>
      <c r="AB18" s="212">
        <f>IF(AND($A18&lt;&gt;"",AA18&lt;&gt;""),IFERROR(VLOOKUP(AA18,Points_Classement,2,FALSE),0),0)</f>
        <v>118</v>
      </c>
      <c r="AC18" s="224">
        <f t="shared" si="12"/>
        <v>36990742</v>
      </c>
      <c r="AD18" s="225">
        <f>IF($A18&lt;&gt;"",U18+Z18+AB18+(1-IF(Epreuve_prépondérante="DH",IFERROR(Y18/100,1),IF(Epreuve_prépondérante="Trial",IFERROR(T18/100,1),IFERROR(AA18/100,1)))),"")</f>
        <v>234</v>
      </c>
    </row>
    <row r="19" spans="1:30" s="226" customFormat="1" ht="21" x14ac:dyDescent="0.25">
      <c r="A19" s="180">
        <v>228</v>
      </c>
      <c r="B19" s="206" t="s">
        <v>207</v>
      </c>
      <c r="C19" s="206" t="s">
        <v>208</v>
      </c>
      <c r="D19" s="181" t="s">
        <v>302</v>
      </c>
      <c r="E19" s="206" t="s">
        <v>283</v>
      </c>
      <c r="F19" s="208">
        <v>13</v>
      </c>
      <c r="G19" s="209">
        <f t="shared" si="0"/>
        <v>234</v>
      </c>
      <c r="H19" s="210">
        <f t="shared" si="15"/>
        <v>11</v>
      </c>
      <c r="I19" s="210">
        <f t="shared" si="15"/>
        <v>2</v>
      </c>
      <c r="J19" s="211">
        <f t="shared" si="15"/>
        <v>1.0300925925925926E-3</v>
      </c>
      <c r="K19" s="210">
        <f t="shared" si="15"/>
        <v>21</v>
      </c>
      <c r="L19" s="210">
        <f t="shared" si="15"/>
        <v>0</v>
      </c>
      <c r="M19" s="211">
        <f t="shared" si="15"/>
        <v>1.0879629629629629E-3</v>
      </c>
      <c r="N19" s="210">
        <f t="shared" si="15"/>
        <v>11</v>
      </c>
      <c r="O19" s="210">
        <f t="shared" si="15"/>
        <v>3</v>
      </c>
      <c r="P19" s="211">
        <f t="shared" si="15"/>
        <v>1.1226851851851851E-3</v>
      </c>
      <c r="Q19" s="212">
        <f t="shared" si="2"/>
        <v>43</v>
      </c>
      <c r="R19" s="212">
        <f t="shared" si="3"/>
        <v>5</v>
      </c>
      <c r="S19" s="198">
        <f t="shared" si="4"/>
        <v>3.2407407407407402E-3</v>
      </c>
      <c r="T19" s="213">
        <f t="shared" si="5"/>
        <v>11</v>
      </c>
      <c r="U19" s="212">
        <f t="shared" si="6"/>
        <v>120</v>
      </c>
      <c r="V19" s="214" t="str">
        <f t="shared" si="7"/>
        <v>-</v>
      </c>
      <c r="W19" s="214" t="str">
        <f t="shared" si="7"/>
        <v>-</v>
      </c>
      <c r="X19" s="214" t="str">
        <f t="shared" si="7"/>
        <v>-</v>
      </c>
      <c r="Y19" s="208" t="str">
        <f t="shared" si="8"/>
        <v/>
      </c>
      <c r="Z19" s="212">
        <f t="shared" si="9"/>
        <v>0</v>
      </c>
      <c r="AA19" s="212">
        <f t="shared" si="10"/>
        <v>14</v>
      </c>
      <c r="AB19" s="212">
        <f t="shared" si="11"/>
        <v>114</v>
      </c>
      <c r="AC19" s="224">
        <f t="shared" si="12"/>
        <v>42994720</v>
      </c>
      <c r="AD19" s="225">
        <f t="shared" si="13"/>
        <v>234</v>
      </c>
    </row>
    <row r="20" spans="1:30" s="226" customFormat="1" ht="21" x14ac:dyDescent="0.25">
      <c r="A20" s="180">
        <v>216</v>
      </c>
      <c r="B20" s="206" t="s">
        <v>217</v>
      </c>
      <c r="C20" s="206" t="s">
        <v>218</v>
      </c>
      <c r="D20" s="181" t="s">
        <v>302</v>
      </c>
      <c r="E20" s="206" t="s">
        <v>284</v>
      </c>
      <c r="F20" s="208">
        <f t="shared" ref="F20:F53" si="17">IF(AND(A20&lt;&gt;"",G20&gt;0),RANK(AD20,AD$7:AD$53,0),"")</f>
        <v>14</v>
      </c>
      <c r="G20" s="209">
        <f t="shared" si="0"/>
        <v>232</v>
      </c>
      <c r="H20" s="210">
        <f t="shared" si="15"/>
        <v>11</v>
      </c>
      <c r="I20" s="210">
        <f t="shared" si="15"/>
        <v>4</v>
      </c>
      <c r="J20" s="211">
        <f t="shared" si="15"/>
        <v>1.238425925925926E-3</v>
      </c>
      <c r="K20" s="210">
        <f t="shared" si="15"/>
        <v>16</v>
      </c>
      <c r="L20" s="210">
        <f t="shared" si="15"/>
        <v>0</v>
      </c>
      <c r="M20" s="211">
        <f t="shared" si="15"/>
        <v>8.1018518518518516E-4</v>
      </c>
      <c r="N20" s="210">
        <f t="shared" si="15"/>
        <v>8</v>
      </c>
      <c r="O20" s="210">
        <f t="shared" si="15"/>
        <v>5</v>
      </c>
      <c r="P20" s="211">
        <f t="shared" si="15"/>
        <v>9.0277777777777774E-4</v>
      </c>
      <c r="Q20" s="212">
        <f t="shared" si="2"/>
        <v>35</v>
      </c>
      <c r="R20" s="212">
        <f t="shared" si="3"/>
        <v>9</v>
      </c>
      <c r="S20" s="198">
        <f t="shared" si="4"/>
        <v>2.9513888888888888E-3</v>
      </c>
      <c r="T20" s="213">
        <f t="shared" si="5"/>
        <v>15</v>
      </c>
      <c r="U20" s="212">
        <f t="shared" si="6"/>
        <v>112</v>
      </c>
      <c r="V20" s="214" t="str">
        <f t="shared" si="7"/>
        <v>-</v>
      </c>
      <c r="W20" s="214" t="str">
        <f t="shared" si="7"/>
        <v>-</v>
      </c>
      <c r="X20" s="214" t="str">
        <f t="shared" si="7"/>
        <v>-</v>
      </c>
      <c r="Y20" s="208" t="str">
        <f t="shared" si="8"/>
        <v/>
      </c>
      <c r="Z20" s="212">
        <f t="shared" si="9"/>
        <v>0</v>
      </c>
      <c r="AA20" s="212">
        <f t="shared" si="10"/>
        <v>11</v>
      </c>
      <c r="AB20" s="212">
        <f t="shared" si="11"/>
        <v>120</v>
      </c>
      <c r="AC20" s="224">
        <f t="shared" si="12"/>
        <v>34990745</v>
      </c>
      <c r="AD20" s="225">
        <f t="shared" si="13"/>
        <v>232</v>
      </c>
    </row>
    <row r="21" spans="1:30" s="226" customFormat="1" ht="21" x14ac:dyDescent="0.25">
      <c r="A21" s="180">
        <v>214</v>
      </c>
      <c r="B21" s="207" t="s">
        <v>196</v>
      </c>
      <c r="C21" s="207" t="s">
        <v>197</v>
      </c>
      <c r="D21" s="181" t="s">
        <v>302</v>
      </c>
      <c r="E21" s="207" t="s">
        <v>280</v>
      </c>
      <c r="F21" s="208">
        <f t="shared" si="17"/>
        <v>15</v>
      </c>
      <c r="G21" s="209">
        <f t="shared" si="0"/>
        <v>229</v>
      </c>
      <c r="H21" s="210">
        <f t="shared" si="15"/>
        <v>11</v>
      </c>
      <c r="I21" s="210">
        <f t="shared" si="15"/>
        <v>5</v>
      </c>
      <c r="J21" s="211">
        <f t="shared" si="15"/>
        <v>1.1574074074074073E-3</v>
      </c>
      <c r="K21" s="210">
        <f t="shared" si="15"/>
        <v>13</v>
      </c>
      <c r="L21" s="210">
        <f t="shared" si="15"/>
        <v>3</v>
      </c>
      <c r="M21" s="211">
        <f t="shared" si="15"/>
        <v>1.3310185185185185E-3</v>
      </c>
      <c r="N21" s="210">
        <f t="shared" si="15"/>
        <v>0</v>
      </c>
      <c r="O21" s="210">
        <f t="shared" si="15"/>
        <v>5</v>
      </c>
      <c r="P21" s="211">
        <f t="shared" si="15"/>
        <v>6.018518518518519E-4</v>
      </c>
      <c r="Q21" s="212">
        <f t="shared" si="2"/>
        <v>24</v>
      </c>
      <c r="R21" s="212">
        <f t="shared" si="3"/>
        <v>13</v>
      </c>
      <c r="S21" s="198">
        <f t="shared" si="4"/>
        <v>3.0902777777777777E-3</v>
      </c>
      <c r="T21" s="213">
        <f t="shared" si="5"/>
        <v>18</v>
      </c>
      <c r="U21" s="212">
        <f t="shared" si="6"/>
        <v>106</v>
      </c>
      <c r="V21" s="214" t="str">
        <f t="shared" si="7"/>
        <v>-</v>
      </c>
      <c r="W21" s="214" t="str">
        <f t="shared" si="7"/>
        <v>-</v>
      </c>
      <c r="X21" s="214" t="str">
        <f t="shared" si="7"/>
        <v>-</v>
      </c>
      <c r="Y21" s="208" t="str">
        <f t="shared" si="8"/>
        <v/>
      </c>
      <c r="Z21" s="212">
        <f t="shared" si="9"/>
        <v>0</v>
      </c>
      <c r="AA21" s="212">
        <f t="shared" si="10"/>
        <v>10</v>
      </c>
      <c r="AB21" s="212">
        <f t="shared" si="11"/>
        <v>123</v>
      </c>
      <c r="AC21" s="224">
        <f t="shared" si="12"/>
        <v>23986733</v>
      </c>
      <c r="AD21" s="225">
        <f t="shared" si="13"/>
        <v>229</v>
      </c>
    </row>
    <row r="22" spans="1:30" s="226" customFormat="1" ht="21" x14ac:dyDescent="0.25">
      <c r="A22" s="180">
        <v>202</v>
      </c>
      <c r="B22" s="207" t="s">
        <v>144</v>
      </c>
      <c r="C22" s="207" t="s">
        <v>219</v>
      </c>
      <c r="D22" s="181" t="s">
        <v>302</v>
      </c>
      <c r="E22" s="207" t="s">
        <v>286</v>
      </c>
      <c r="F22" s="208">
        <f t="shared" si="17"/>
        <v>16</v>
      </c>
      <c r="G22" s="209">
        <f t="shared" si="0"/>
        <v>214</v>
      </c>
      <c r="H22" s="210">
        <f t="shared" si="15"/>
        <v>6</v>
      </c>
      <c r="I22" s="210">
        <f t="shared" si="15"/>
        <v>1</v>
      </c>
      <c r="J22" s="211">
        <f t="shared" si="15"/>
        <v>5.6712962962962967E-4</v>
      </c>
      <c r="K22" s="210">
        <f t="shared" si="15"/>
        <v>3</v>
      </c>
      <c r="L22" s="210">
        <f t="shared" si="15"/>
        <v>5</v>
      </c>
      <c r="M22" s="211">
        <f t="shared" si="15"/>
        <v>9.1435185185185185E-4</v>
      </c>
      <c r="N22" s="210">
        <f t="shared" si="15"/>
        <v>0</v>
      </c>
      <c r="O22" s="210">
        <f t="shared" si="15"/>
        <v>5</v>
      </c>
      <c r="P22" s="211">
        <f t="shared" si="15"/>
        <v>8.2175925925925927E-4</v>
      </c>
      <c r="Q22" s="212">
        <f t="shared" si="2"/>
        <v>9</v>
      </c>
      <c r="R22" s="212">
        <f t="shared" si="3"/>
        <v>11</v>
      </c>
      <c r="S22" s="198">
        <f t="shared" si="4"/>
        <v>2.3032407407407411E-3</v>
      </c>
      <c r="T22" s="213">
        <f t="shared" si="5"/>
        <v>19</v>
      </c>
      <c r="U22" s="212">
        <f t="shared" si="6"/>
        <v>104</v>
      </c>
      <c r="V22" s="214" t="str">
        <f t="shared" si="7"/>
        <v>-</v>
      </c>
      <c r="W22" s="214" t="str">
        <f t="shared" si="7"/>
        <v>-</v>
      </c>
      <c r="X22" s="214" t="str">
        <f t="shared" si="7"/>
        <v>-</v>
      </c>
      <c r="Y22" s="208" t="str">
        <f t="shared" si="8"/>
        <v/>
      </c>
      <c r="Z22" s="212">
        <f t="shared" si="9"/>
        <v>0</v>
      </c>
      <c r="AA22" s="212">
        <f t="shared" si="10"/>
        <v>16</v>
      </c>
      <c r="AB22" s="212">
        <f t="shared" si="11"/>
        <v>110</v>
      </c>
      <c r="AC22" s="224">
        <f t="shared" si="12"/>
        <v>8988801</v>
      </c>
      <c r="AD22" s="225">
        <f t="shared" si="13"/>
        <v>214</v>
      </c>
    </row>
    <row r="23" spans="1:30" s="226" customFormat="1" ht="21" x14ac:dyDescent="0.25">
      <c r="A23" s="180">
        <v>225</v>
      </c>
      <c r="B23" s="206" t="s">
        <v>203</v>
      </c>
      <c r="C23" s="206" t="s">
        <v>204</v>
      </c>
      <c r="D23" s="181" t="s">
        <v>302</v>
      </c>
      <c r="E23" s="206" t="s">
        <v>283</v>
      </c>
      <c r="F23" s="208">
        <f t="shared" si="17"/>
        <v>17</v>
      </c>
      <c r="G23" s="209">
        <f t="shared" si="0"/>
        <v>144</v>
      </c>
      <c r="H23" s="210">
        <f t="shared" si="15"/>
        <v>31</v>
      </c>
      <c r="I23" s="210">
        <f t="shared" si="15"/>
        <v>1</v>
      </c>
      <c r="J23" s="211">
        <f t="shared" si="15"/>
        <v>8.1018518518518516E-4</v>
      </c>
      <c r="K23" s="210">
        <f t="shared" si="15"/>
        <v>16</v>
      </c>
      <c r="L23" s="210">
        <f t="shared" si="15"/>
        <v>1</v>
      </c>
      <c r="M23" s="211">
        <f t="shared" si="15"/>
        <v>8.6805555555555551E-4</v>
      </c>
      <c r="N23" s="210">
        <f t="shared" si="15"/>
        <v>16</v>
      </c>
      <c r="O23" s="210">
        <f t="shared" si="15"/>
        <v>5</v>
      </c>
      <c r="P23" s="211">
        <f t="shared" si="15"/>
        <v>8.4490740740740739E-4</v>
      </c>
      <c r="Q23" s="212">
        <f t="shared" si="2"/>
        <v>63</v>
      </c>
      <c r="R23" s="212">
        <f t="shared" si="3"/>
        <v>7</v>
      </c>
      <c r="S23" s="198">
        <f t="shared" si="4"/>
        <v>2.5231481481481481E-3</v>
      </c>
      <c r="T23" s="213">
        <f t="shared" si="5"/>
        <v>3</v>
      </c>
      <c r="U23" s="212">
        <f t="shared" si="6"/>
        <v>144</v>
      </c>
      <c r="V23" s="214" t="str">
        <f t="shared" si="7"/>
        <v>-</v>
      </c>
      <c r="W23" s="214" t="str">
        <f t="shared" si="7"/>
        <v>-</v>
      </c>
      <c r="X23" s="214" t="str">
        <f t="shared" si="7"/>
        <v>-</v>
      </c>
      <c r="Y23" s="208" t="str">
        <f t="shared" si="8"/>
        <v/>
      </c>
      <c r="Z23" s="212">
        <f t="shared" si="9"/>
        <v>0</v>
      </c>
      <c r="AA23" s="212" t="str">
        <f t="shared" si="10"/>
        <v>DNF</v>
      </c>
      <c r="AB23" s="212">
        <f t="shared" si="11"/>
        <v>0</v>
      </c>
      <c r="AC23" s="224">
        <f t="shared" si="12"/>
        <v>62992782</v>
      </c>
      <c r="AD23" s="225">
        <f t="shared" si="13"/>
        <v>144</v>
      </c>
    </row>
    <row r="24" spans="1:30" s="226" customFormat="1" ht="21" x14ac:dyDescent="0.25">
      <c r="A24" s="180">
        <v>209</v>
      </c>
      <c r="B24" s="207" t="s">
        <v>223</v>
      </c>
      <c r="C24" s="207" t="s">
        <v>219</v>
      </c>
      <c r="D24" s="181" t="s">
        <v>302</v>
      </c>
      <c r="E24" s="207" t="s">
        <v>286</v>
      </c>
      <c r="F24" s="208">
        <f t="shared" si="17"/>
        <v>18</v>
      </c>
      <c r="G24" s="209">
        <f t="shared" si="0"/>
        <v>129</v>
      </c>
      <c r="H24" s="210">
        <f t="shared" si="15"/>
        <v>26</v>
      </c>
      <c r="I24" s="210">
        <f t="shared" si="15"/>
        <v>1</v>
      </c>
      <c r="J24" s="211">
        <f t="shared" si="15"/>
        <v>8.4490740740740739E-4</v>
      </c>
      <c r="K24" s="210">
        <f t="shared" si="15"/>
        <v>13</v>
      </c>
      <c r="L24" s="210">
        <f t="shared" si="15"/>
        <v>3</v>
      </c>
      <c r="M24" s="211">
        <f t="shared" si="15"/>
        <v>7.7546296296296293E-4</v>
      </c>
      <c r="N24" s="210">
        <f t="shared" si="15"/>
        <v>16</v>
      </c>
      <c r="O24" s="210">
        <f t="shared" si="15"/>
        <v>2</v>
      </c>
      <c r="P24" s="211">
        <f t="shared" si="15"/>
        <v>9.2592592592592596E-4</v>
      </c>
      <c r="Q24" s="212">
        <f t="shared" si="2"/>
        <v>55</v>
      </c>
      <c r="R24" s="212">
        <f t="shared" si="3"/>
        <v>6</v>
      </c>
      <c r="S24" s="198">
        <f t="shared" si="4"/>
        <v>2.5462962962962965E-3</v>
      </c>
      <c r="T24" s="213">
        <f t="shared" si="5"/>
        <v>8</v>
      </c>
      <c r="U24" s="212">
        <f t="shared" si="6"/>
        <v>129</v>
      </c>
      <c r="V24" s="214" t="str">
        <f t="shared" si="7"/>
        <v>-</v>
      </c>
      <c r="W24" s="214" t="str">
        <f t="shared" si="7"/>
        <v>-</v>
      </c>
      <c r="X24" s="214" t="str">
        <f t="shared" si="7"/>
        <v>-</v>
      </c>
      <c r="Y24" s="208" t="str">
        <f t="shared" si="8"/>
        <v/>
      </c>
      <c r="Z24" s="212">
        <f t="shared" si="9"/>
        <v>0</v>
      </c>
      <c r="AA24" s="212" t="str">
        <f t="shared" si="10"/>
        <v>DNF</v>
      </c>
      <c r="AB24" s="212">
        <f t="shared" si="11"/>
        <v>0</v>
      </c>
      <c r="AC24" s="224">
        <f t="shared" si="12"/>
        <v>54993780</v>
      </c>
      <c r="AD24" s="225">
        <f t="shared" si="13"/>
        <v>129</v>
      </c>
    </row>
    <row r="25" spans="1:30" s="226" customFormat="1" ht="21" x14ac:dyDescent="0.25">
      <c r="A25" s="180">
        <v>205</v>
      </c>
      <c r="B25" s="207" t="s">
        <v>209</v>
      </c>
      <c r="C25" s="207" t="s">
        <v>210</v>
      </c>
      <c r="D25" s="181" t="s">
        <v>302</v>
      </c>
      <c r="E25" s="207" t="s">
        <v>284</v>
      </c>
      <c r="F25" s="208">
        <f t="shared" si="17"/>
        <v>19</v>
      </c>
      <c r="G25" s="209">
        <f t="shared" si="0"/>
        <v>114</v>
      </c>
      <c r="H25" s="210">
        <f t="shared" si="15"/>
        <v>11</v>
      </c>
      <c r="I25" s="210">
        <f t="shared" si="15"/>
        <v>0</v>
      </c>
      <c r="J25" s="211">
        <f t="shared" si="15"/>
        <v>8.2175925925925927E-4</v>
      </c>
      <c r="K25" s="210">
        <f t="shared" si="15"/>
        <v>8</v>
      </c>
      <c r="L25" s="210">
        <f t="shared" si="15"/>
        <v>5</v>
      </c>
      <c r="M25" s="211">
        <f t="shared" si="15"/>
        <v>1.0763888888888889E-3</v>
      </c>
      <c r="N25" s="210">
        <f t="shared" si="15"/>
        <v>16</v>
      </c>
      <c r="O25" s="210">
        <f t="shared" si="15"/>
        <v>2</v>
      </c>
      <c r="P25" s="211">
        <f t="shared" si="15"/>
        <v>1.4583333333333334E-3</v>
      </c>
      <c r="Q25" s="212">
        <f t="shared" si="2"/>
        <v>35</v>
      </c>
      <c r="R25" s="212">
        <f t="shared" si="3"/>
        <v>7</v>
      </c>
      <c r="S25" s="198">
        <f t="shared" si="4"/>
        <v>3.3564814814814816E-3</v>
      </c>
      <c r="T25" s="213">
        <f t="shared" si="5"/>
        <v>14</v>
      </c>
      <c r="U25" s="212">
        <f t="shared" si="6"/>
        <v>114</v>
      </c>
      <c r="V25" s="214" t="str">
        <f t="shared" si="7"/>
        <v>-</v>
      </c>
      <c r="W25" s="214" t="str">
        <f t="shared" si="7"/>
        <v>-</v>
      </c>
      <c r="X25" s="214" t="str">
        <f t="shared" si="7"/>
        <v>-</v>
      </c>
      <c r="Y25" s="208" t="str">
        <f t="shared" si="8"/>
        <v/>
      </c>
      <c r="Z25" s="212">
        <f t="shared" si="9"/>
        <v>0</v>
      </c>
      <c r="AA25" s="212" t="str">
        <f t="shared" si="10"/>
        <v>DNS</v>
      </c>
      <c r="AB25" s="212">
        <f t="shared" si="11"/>
        <v>0</v>
      </c>
      <c r="AC25" s="224">
        <f t="shared" si="12"/>
        <v>34992710</v>
      </c>
      <c r="AD25" s="225">
        <f t="shared" si="13"/>
        <v>114</v>
      </c>
    </row>
    <row r="26" spans="1:30" s="226" customFormat="1" x14ac:dyDescent="0.25">
      <c r="A26" s="146"/>
      <c r="B26" s="16"/>
      <c r="C26" s="16"/>
      <c r="D26" s="16"/>
      <c r="E26" s="151"/>
      <c r="F26" s="242" t="str">
        <f t="shared" si="17"/>
        <v/>
      </c>
      <c r="G26" s="243" t="str">
        <f t="shared" si="0"/>
        <v/>
      </c>
      <c r="H26" s="244" t="str">
        <f t="shared" si="15"/>
        <v/>
      </c>
      <c r="I26" s="244" t="str">
        <f t="shared" si="15"/>
        <v/>
      </c>
      <c r="J26" s="245" t="str">
        <f t="shared" si="15"/>
        <v/>
      </c>
      <c r="K26" s="244" t="str">
        <f t="shared" si="15"/>
        <v/>
      </c>
      <c r="L26" s="244" t="str">
        <f t="shared" si="15"/>
        <v/>
      </c>
      <c r="M26" s="245" t="str">
        <f t="shared" si="15"/>
        <v/>
      </c>
      <c r="N26" s="244" t="str">
        <f t="shared" si="15"/>
        <v/>
      </c>
      <c r="O26" s="244" t="str">
        <f t="shared" si="15"/>
        <v/>
      </c>
      <c r="P26" s="245" t="str">
        <f t="shared" si="15"/>
        <v/>
      </c>
      <c r="Q26" s="246" t="str">
        <f t="shared" si="2"/>
        <v/>
      </c>
      <c r="R26" s="246" t="str">
        <f t="shared" si="3"/>
        <v/>
      </c>
      <c r="S26" s="232" t="str">
        <f t="shared" si="4"/>
        <v/>
      </c>
      <c r="T26" s="247" t="str">
        <f t="shared" si="5"/>
        <v/>
      </c>
      <c r="U26" s="246">
        <f t="shared" si="6"/>
        <v>0</v>
      </c>
      <c r="V26" s="222" t="str">
        <f t="shared" si="7"/>
        <v/>
      </c>
      <c r="W26" s="222" t="str">
        <f t="shared" si="7"/>
        <v/>
      </c>
      <c r="X26" s="222" t="str">
        <f t="shared" si="7"/>
        <v/>
      </c>
      <c r="Y26" s="223" t="str">
        <f t="shared" si="8"/>
        <v/>
      </c>
      <c r="Z26" s="246">
        <f t="shared" si="9"/>
        <v>0</v>
      </c>
      <c r="AA26" s="246" t="str">
        <f t="shared" si="10"/>
        <v/>
      </c>
      <c r="AB26" s="246">
        <f t="shared" si="11"/>
        <v>0</v>
      </c>
      <c r="AC26" s="224" t="str">
        <f t="shared" si="12"/>
        <v/>
      </c>
      <c r="AD26" s="225" t="str">
        <f t="shared" si="13"/>
        <v/>
      </c>
    </row>
    <row r="27" spans="1:30" s="226" customFormat="1" x14ac:dyDescent="0.25">
      <c r="A27" s="16"/>
      <c r="B27" s="16"/>
      <c r="C27" s="16"/>
      <c r="D27" s="16"/>
      <c r="E27" s="151"/>
      <c r="F27" s="242" t="str">
        <f t="shared" si="17"/>
        <v/>
      </c>
      <c r="G27" s="243" t="str">
        <f t="shared" si="0"/>
        <v/>
      </c>
      <c r="H27" s="244" t="str">
        <f t="shared" ref="H27:P36" si="18">IFERROR(VLOOKUP($A27,Resultats_Trial,H$4,FALSE),"")</f>
        <v/>
      </c>
      <c r="I27" s="244" t="str">
        <f t="shared" si="18"/>
        <v/>
      </c>
      <c r="J27" s="245" t="str">
        <f t="shared" si="18"/>
        <v/>
      </c>
      <c r="K27" s="244" t="str">
        <f t="shared" si="18"/>
        <v/>
      </c>
      <c r="L27" s="244" t="str">
        <f t="shared" si="18"/>
        <v/>
      </c>
      <c r="M27" s="245" t="str">
        <f t="shared" si="18"/>
        <v/>
      </c>
      <c r="N27" s="244" t="str">
        <f t="shared" si="18"/>
        <v/>
      </c>
      <c r="O27" s="244" t="str">
        <f t="shared" si="18"/>
        <v/>
      </c>
      <c r="P27" s="245" t="str">
        <f t="shared" si="18"/>
        <v/>
      </c>
      <c r="Q27" s="246" t="str">
        <f t="shared" si="2"/>
        <v/>
      </c>
      <c r="R27" s="246" t="str">
        <f t="shared" si="3"/>
        <v/>
      </c>
      <c r="S27" s="232" t="str">
        <f t="shared" si="4"/>
        <v/>
      </c>
      <c r="T27" s="247" t="str">
        <f t="shared" si="5"/>
        <v/>
      </c>
      <c r="U27" s="246">
        <f t="shared" si="6"/>
        <v>0</v>
      </c>
      <c r="V27" s="222" t="str">
        <f t="shared" ref="V27:X46" si="19">IF($A27&lt;&gt;"",IFERROR(VLOOKUP($A27,Resultats_DH,V$4,FALSE),"-"),"")</f>
        <v/>
      </c>
      <c r="W27" s="222" t="str">
        <f t="shared" si="19"/>
        <v/>
      </c>
      <c r="X27" s="222" t="str">
        <f t="shared" si="19"/>
        <v/>
      </c>
      <c r="Y27" s="223" t="str">
        <f t="shared" si="8"/>
        <v/>
      </c>
      <c r="Z27" s="246">
        <f t="shared" si="9"/>
        <v>0</v>
      </c>
      <c r="AA27" s="246" t="str">
        <f t="shared" si="10"/>
        <v/>
      </c>
      <c r="AB27" s="246">
        <f t="shared" si="11"/>
        <v>0</v>
      </c>
      <c r="AC27" s="224" t="str">
        <f t="shared" si="12"/>
        <v/>
      </c>
      <c r="AD27" s="225" t="str">
        <f t="shared" si="13"/>
        <v/>
      </c>
    </row>
    <row r="28" spans="1:30" s="226" customFormat="1" x14ac:dyDescent="0.25">
      <c r="A28" s="16"/>
      <c r="B28" s="16"/>
      <c r="C28" s="16"/>
      <c r="D28" s="16"/>
      <c r="E28" s="151"/>
      <c r="F28" s="242" t="str">
        <f t="shared" si="17"/>
        <v/>
      </c>
      <c r="G28" s="243" t="str">
        <f t="shared" si="0"/>
        <v/>
      </c>
      <c r="H28" s="244" t="str">
        <f t="shared" si="18"/>
        <v/>
      </c>
      <c r="I28" s="244" t="str">
        <f t="shared" si="18"/>
        <v/>
      </c>
      <c r="J28" s="245" t="str">
        <f t="shared" si="18"/>
        <v/>
      </c>
      <c r="K28" s="244" t="str">
        <f t="shared" si="18"/>
        <v/>
      </c>
      <c r="L28" s="244" t="str">
        <f t="shared" si="18"/>
        <v/>
      </c>
      <c r="M28" s="245" t="str">
        <f t="shared" si="18"/>
        <v/>
      </c>
      <c r="N28" s="244" t="str">
        <f t="shared" si="18"/>
        <v/>
      </c>
      <c r="O28" s="244" t="str">
        <f t="shared" si="18"/>
        <v/>
      </c>
      <c r="P28" s="245" t="str">
        <f t="shared" si="18"/>
        <v/>
      </c>
      <c r="Q28" s="246" t="str">
        <f t="shared" si="2"/>
        <v/>
      </c>
      <c r="R28" s="246" t="str">
        <f t="shared" si="3"/>
        <v/>
      </c>
      <c r="S28" s="232" t="str">
        <f t="shared" si="4"/>
        <v/>
      </c>
      <c r="T28" s="247" t="str">
        <f t="shared" si="5"/>
        <v/>
      </c>
      <c r="U28" s="246">
        <f t="shared" si="6"/>
        <v>0</v>
      </c>
      <c r="V28" s="222" t="str">
        <f t="shared" si="19"/>
        <v/>
      </c>
      <c r="W28" s="222" t="str">
        <f t="shared" si="19"/>
        <v/>
      </c>
      <c r="X28" s="222" t="str">
        <f t="shared" si="19"/>
        <v/>
      </c>
      <c r="Y28" s="223" t="str">
        <f t="shared" si="8"/>
        <v/>
      </c>
      <c r="Z28" s="246">
        <f t="shared" si="9"/>
        <v>0</v>
      </c>
      <c r="AA28" s="246" t="str">
        <f t="shared" si="10"/>
        <v/>
      </c>
      <c r="AB28" s="246">
        <f t="shared" si="11"/>
        <v>0</v>
      </c>
      <c r="AC28" s="224" t="str">
        <f t="shared" si="12"/>
        <v/>
      </c>
      <c r="AD28" s="225" t="str">
        <f t="shared" si="13"/>
        <v/>
      </c>
    </row>
    <row r="29" spans="1:30" s="226" customFormat="1" x14ac:dyDescent="0.25">
      <c r="A29" s="146"/>
      <c r="B29" s="255"/>
      <c r="C29" s="255"/>
      <c r="D29" s="16"/>
      <c r="E29" s="151"/>
      <c r="F29" s="242" t="str">
        <f t="shared" si="17"/>
        <v/>
      </c>
      <c r="G29" s="243" t="str">
        <f t="shared" si="0"/>
        <v/>
      </c>
      <c r="H29" s="244" t="str">
        <f t="shared" si="18"/>
        <v/>
      </c>
      <c r="I29" s="244" t="str">
        <f t="shared" si="18"/>
        <v/>
      </c>
      <c r="J29" s="245" t="str">
        <f t="shared" si="18"/>
        <v/>
      </c>
      <c r="K29" s="244" t="str">
        <f t="shared" si="18"/>
        <v/>
      </c>
      <c r="L29" s="244" t="str">
        <f t="shared" si="18"/>
        <v/>
      </c>
      <c r="M29" s="245" t="str">
        <f t="shared" si="18"/>
        <v/>
      </c>
      <c r="N29" s="244" t="str">
        <f t="shared" si="18"/>
        <v/>
      </c>
      <c r="O29" s="244" t="str">
        <f t="shared" si="18"/>
        <v/>
      </c>
      <c r="P29" s="245" t="str">
        <f t="shared" si="18"/>
        <v/>
      </c>
      <c r="Q29" s="246" t="str">
        <f t="shared" si="2"/>
        <v/>
      </c>
      <c r="R29" s="246" t="str">
        <f t="shared" si="3"/>
        <v/>
      </c>
      <c r="S29" s="232" t="str">
        <f t="shared" si="4"/>
        <v/>
      </c>
      <c r="T29" s="247" t="str">
        <f t="shared" si="5"/>
        <v/>
      </c>
      <c r="U29" s="246">
        <f t="shared" si="6"/>
        <v>0</v>
      </c>
      <c r="V29" s="222" t="str">
        <f t="shared" si="19"/>
        <v/>
      </c>
      <c r="W29" s="222" t="str">
        <f t="shared" si="19"/>
        <v/>
      </c>
      <c r="X29" s="222" t="str">
        <f t="shared" si="19"/>
        <v/>
      </c>
      <c r="Y29" s="223" t="str">
        <f t="shared" si="8"/>
        <v/>
      </c>
      <c r="Z29" s="246">
        <f t="shared" si="9"/>
        <v>0</v>
      </c>
      <c r="AA29" s="246" t="str">
        <f t="shared" si="10"/>
        <v/>
      </c>
      <c r="AB29" s="246">
        <f t="shared" si="11"/>
        <v>0</v>
      </c>
      <c r="AC29" s="224" t="str">
        <f t="shared" si="12"/>
        <v/>
      </c>
      <c r="AD29" s="225" t="str">
        <f t="shared" si="13"/>
        <v/>
      </c>
    </row>
    <row r="30" spans="1:30" s="226" customFormat="1" x14ac:dyDescent="0.25">
      <c r="A30" s="16"/>
      <c r="B30" s="16"/>
      <c r="C30" s="16"/>
      <c r="D30" s="16"/>
      <c r="E30" s="151"/>
      <c r="F30" s="242" t="str">
        <f t="shared" si="17"/>
        <v/>
      </c>
      <c r="G30" s="243" t="str">
        <f t="shared" si="0"/>
        <v/>
      </c>
      <c r="H30" s="244" t="str">
        <f t="shared" si="18"/>
        <v/>
      </c>
      <c r="I30" s="244" t="str">
        <f t="shared" si="18"/>
        <v/>
      </c>
      <c r="J30" s="245" t="str">
        <f t="shared" si="18"/>
        <v/>
      </c>
      <c r="K30" s="244" t="str">
        <f t="shared" si="18"/>
        <v/>
      </c>
      <c r="L30" s="244" t="str">
        <f t="shared" si="18"/>
        <v/>
      </c>
      <c r="M30" s="245" t="str">
        <f t="shared" si="18"/>
        <v/>
      </c>
      <c r="N30" s="244" t="str">
        <f t="shared" si="18"/>
        <v/>
      </c>
      <c r="O30" s="244" t="str">
        <f t="shared" si="18"/>
        <v/>
      </c>
      <c r="P30" s="245" t="str">
        <f t="shared" si="18"/>
        <v/>
      </c>
      <c r="Q30" s="246" t="str">
        <f t="shared" si="2"/>
        <v/>
      </c>
      <c r="R30" s="246" t="str">
        <f t="shared" si="3"/>
        <v/>
      </c>
      <c r="S30" s="232" t="str">
        <f t="shared" si="4"/>
        <v/>
      </c>
      <c r="T30" s="247" t="str">
        <f t="shared" si="5"/>
        <v/>
      </c>
      <c r="U30" s="246">
        <f t="shared" si="6"/>
        <v>0</v>
      </c>
      <c r="V30" s="222" t="str">
        <f t="shared" si="19"/>
        <v/>
      </c>
      <c r="W30" s="222" t="str">
        <f t="shared" si="19"/>
        <v/>
      </c>
      <c r="X30" s="222" t="str">
        <f t="shared" si="19"/>
        <v/>
      </c>
      <c r="Y30" s="223" t="str">
        <f t="shared" si="8"/>
        <v/>
      </c>
      <c r="Z30" s="246">
        <f t="shared" si="9"/>
        <v>0</v>
      </c>
      <c r="AA30" s="246" t="str">
        <f t="shared" si="10"/>
        <v/>
      </c>
      <c r="AB30" s="246">
        <f t="shared" si="11"/>
        <v>0</v>
      </c>
      <c r="AC30" s="224" t="str">
        <f t="shared" si="12"/>
        <v/>
      </c>
      <c r="AD30" s="225" t="str">
        <f t="shared" si="13"/>
        <v/>
      </c>
    </row>
    <row r="31" spans="1:30" s="226" customFormat="1" x14ac:dyDescent="0.25">
      <c r="A31" s="146"/>
      <c r="B31" s="16"/>
      <c r="C31" s="16"/>
      <c r="D31" s="16"/>
      <c r="E31" s="151"/>
      <c r="F31" s="216" t="str">
        <f t="shared" si="17"/>
        <v/>
      </c>
      <c r="G31" s="217" t="str">
        <f t="shared" si="0"/>
        <v/>
      </c>
      <c r="H31" s="218" t="str">
        <f t="shared" si="18"/>
        <v/>
      </c>
      <c r="I31" s="218" t="str">
        <f t="shared" si="18"/>
        <v/>
      </c>
      <c r="J31" s="219" t="str">
        <f t="shared" si="18"/>
        <v/>
      </c>
      <c r="K31" s="218" t="str">
        <f t="shared" si="18"/>
        <v/>
      </c>
      <c r="L31" s="218" t="str">
        <f t="shared" si="18"/>
        <v/>
      </c>
      <c r="M31" s="219" t="str">
        <f t="shared" si="18"/>
        <v/>
      </c>
      <c r="N31" s="218" t="str">
        <f t="shared" si="18"/>
        <v/>
      </c>
      <c r="O31" s="218" t="str">
        <f t="shared" si="18"/>
        <v/>
      </c>
      <c r="P31" s="219" t="str">
        <f t="shared" si="18"/>
        <v/>
      </c>
      <c r="Q31" s="220" t="str">
        <f t="shared" si="2"/>
        <v/>
      </c>
      <c r="R31" s="220" t="str">
        <f t="shared" si="3"/>
        <v/>
      </c>
      <c r="S31" s="136" t="str">
        <f t="shared" si="4"/>
        <v/>
      </c>
      <c r="T31" s="221" t="str">
        <f t="shared" si="5"/>
        <v/>
      </c>
      <c r="U31" s="220">
        <f t="shared" si="6"/>
        <v>0</v>
      </c>
      <c r="V31" s="222" t="str">
        <f t="shared" si="19"/>
        <v/>
      </c>
      <c r="W31" s="222" t="str">
        <f t="shared" si="19"/>
        <v/>
      </c>
      <c r="X31" s="222" t="str">
        <f t="shared" si="19"/>
        <v/>
      </c>
      <c r="Y31" s="223" t="str">
        <f t="shared" si="8"/>
        <v/>
      </c>
      <c r="Z31" s="220">
        <f t="shared" si="9"/>
        <v>0</v>
      </c>
      <c r="AA31" s="220" t="str">
        <f t="shared" si="10"/>
        <v/>
      </c>
      <c r="AB31" s="220">
        <f t="shared" si="11"/>
        <v>0</v>
      </c>
      <c r="AC31" s="224" t="str">
        <f t="shared" si="12"/>
        <v/>
      </c>
      <c r="AD31" s="225" t="str">
        <f t="shared" si="13"/>
        <v/>
      </c>
    </row>
    <row r="32" spans="1:30" s="226" customFormat="1" x14ac:dyDescent="0.25">
      <c r="A32" s="16"/>
      <c r="B32" s="255"/>
      <c r="C32" s="255"/>
      <c r="D32" s="16"/>
      <c r="E32" s="151"/>
      <c r="F32" s="216" t="str">
        <f t="shared" si="17"/>
        <v/>
      </c>
      <c r="G32" s="217" t="str">
        <f t="shared" si="0"/>
        <v/>
      </c>
      <c r="H32" s="218" t="str">
        <f t="shared" si="18"/>
        <v/>
      </c>
      <c r="I32" s="218" t="str">
        <f t="shared" si="18"/>
        <v/>
      </c>
      <c r="J32" s="219" t="str">
        <f t="shared" si="18"/>
        <v/>
      </c>
      <c r="K32" s="218" t="str">
        <f t="shared" si="18"/>
        <v/>
      </c>
      <c r="L32" s="218" t="str">
        <f t="shared" si="18"/>
        <v/>
      </c>
      <c r="M32" s="219" t="str">
        <f t="shared" si="18"/>
        <v/>
      </c>
      <c r="N32" s="218" t="str">
        <f t="shared" si="18"/>
        <v/>
      </c>
      <c r="O32" s="218" t="str">
        <f t="shared" si="18"/>
        <v/>
      </c>
      <c r="P32" s="219" t="str">
        <f t="shared" si="18"/>
        <v/>
      </c>
      <c r="Q32" s="220" t="str">
        <f t="shared" si="2"/>
        <v/>
      </c>
      <c r="R32" s="220" t="str">
        <f t="shared" si="3"/>
        <v/>
      </c>
      <c r="S32" s="136" t="str">
        <f t="shared" si="4"/>
        <v/>
      </c>
      <c r="T32" s="221" t="str">
        <f t="shared" si="5"/>
        <v/>
      </c>
      <c r="U32" s="220">
        <f t="shared" si="6"/>
        <v>0</v>
      </c>
      <c r="V32" s="222" t="str">
        <f t="shared" si="19"/>
        <v/>
      </c>
      <c r="W32" s="222" t="str">
        <f t="shared" si="19"/>
        <v/>
      </c>
      <c r="X32" s="222" t="str">
        <f t="shared" si="19"/>
        <v/>
      </c>
      <c r="Y32" s="223" t="str">
        <f t="shared" si="8"/>
        <v/>
      </c>
      <c r="Z32" s="220">
        <f t="shared" si="9"/>
        <v>0</v>
      </c>
      <c r="AA32" s="220" t="str">
        <f t="shared" si="10"/>
        <v/>
      </c>
      <c r="AB32" s="220">
        <f t="shared" si="11"/>
        <v>0</v>
      </c>
      <c r="AC32" s="224" t="str">
        <f t="shared" si="12"/>
        <v/>
      </c>
      <c r="AD32" s="225" t="str">
        <f t="shared" si="13"/>
        <v/>
      </c>
    </row>
    <row r="33" spans="1:30" s="226" customFormat="1" x14ac:dyDescent="0.25">
      <c r="A33" s="146"/>
      <c r="B33" s="16"/>
      <c r="C33" s="16"/>
      <c r="D33" s="16"/>
      <c r="E33" s="151"/>
      <c r="F33" s="216" t="str">
        <f t="shared" si="17"/>
        <v/>
      </c>
      <c r="G33" s="217" t="str">
        <f t="shared" si="0"/>
        <v/>
      </c>
      <c r="H33" s="218" t="str">
        <f t="shared" si="18"/>
        <v/>
      </c>
      <c r="I33" s="218" t="str">
        <f t="shared" si="18"/>
        <v/>
      </c>
      <c r="J33" s="219" t="str">
        <f t="shared" si="18"/>
        <v/>
      </c>
      <c r="K33" s="218" t="str">
        <f t="shared" si="18"/>
        <v/>
      </c>
      <c r="L33" s="218" t="str">
        <f t="shared" si="18"/>
        <v/>
      </c>
      <c r="M33" s="219" t="str">
        <f t="shared" si="18"/>
        <v/>
      </c>
      <c r="N33" s="218" t="str">
        <f t="shared" si="18"/>
        <v/>
      </c>
      <c r="O33" s="218" t="str">
        <f t="shared" si="18"/>
        <v/>
      </c>
      <c r="P33" s="219" t="str">
        <f t="shared" si="18"/>
        <v/>
      </c>
      <c r="Q33" s="220" t="str">
        <f t="shared" si="2"/>
        <v/>
      </c>
      <c r="R33" s="220" t="str">
        <f t="shared" si="3"/>
        <v/>
      </c>
      <c r="S33" s="136" t="str">
        <f t="shared" si="4"/>
        <v/>
      </c>
      <c r="T33" s="221" t="str">
        <f t="shared" si="5"/>
        <v/>
      </c>
      <c r="U33" s="220">
        <f t="shared" si="6"/>
        <v>0</v>
      </c>
      <c r="V33" s="222" t="str">
        <f t="shared" si="19"/>
        <v/>
      </c>
      <c r="W33" s="222" t="str">
        <f t="shared" si="19"/>
        <v/>
      </c>
      <c r="X33" s="222" t="str">
        <f t="shared" si="19"/>
        <v/>
      </c>
      <c r="Y33" s="223" t="str">
        <f t="shared" si="8"/>
        <v/>
      </c>
      <c r="Z33" s="220">
        <f t="shared" si="9"/>
        <v>0</v>
      </c>
      <c r="AA33" s="220" t="str">
        <f t="shared" si="10"/>
        <v/>
      </c>
      <c r="AB33" s="220">
        <f t="shared" si="11"/>
        <v>0</v>
      </c>
      <c r="AC33" s="224" t="str">
        <f t="shared" si="12"/>
        <v/>
      </c>
      <c r="AD33" s="225" t="str">
        <f t="shared" si="13"/>
        <v/>
      </c>
    </row>
    <row r="34" spans="1:30" s="226" customFormat="1" x14ac:dyDescent="0.25">
      <c r="A34" s="146"/>
      <c r="B34" s="16"/>
      <c r="C34" s="16"/>
      <c r="D34" s="16"/>
      <c r="E34" s="151"/>
      <c r="F34" s="216" t="str">
        <f t="shared" si="17"/>
        <v/>
      </c>
      <c r="G34" s="217" t="str">
        <f t="shared" si="0"/>
        <v/>
      </c>
      <c r="H34" s="218" t="str">
        <f t="shared" si="18"/>
        <v/>
      </c>
      <c r="I34" s="218" t="str">
        <f t="shared" si="18"/>
        <v/>
      </c>
      <c r="J34" s="219" t="str">
        <f t="shared" si="18"/>
        <v/>
      </c>
      <c r="K34" s="218" t="str">
        <f t="shared" si="18"/>
        <v/>
      </c>
      <c r="L34" s="218" t="str">
        <f t="shared" si="18"/>
        <v/>
      </c>
      <c r="M34" s="219" t="str">
        <f t="shared" si="18"/>
        <v/>
      </c>
      <c r="N34" s="218" t="str">
        <f t="shared" si="18"/>
        <v/>
      </c>
      <c r="O34" s="218" t="str">
        <f t="shared" si="18"/>
        <v/>
      </c>
      <c r="P34" s="219" t="str">
        <f t="shared" si="18"/>
        <v/>
      </c>
      <c r="Q34" s="220" t="str">
        <f t="shared" si="2"/>
        <v/>
      </c>
      <c r="R34" s="220" t="str">
        <f t="shared" si="3"/>
        <v/>
      </c>
      <c r="S34" s="136" t="str">
        <f t="shared" si="4"/>
        <v/>
      </c>
      <c r="T34" s="221" t="str">
        <f t="shared" si="5"/>
        <v/>
      </c>
      <c r="U34" s="220">
        <f t="shared" si="6"/>
        <v>0</v>
      </c>
      <c r="V34" s="222" t="str">
        <f t="shared" si="19"/>
        <v/>
      </c>
      <c r="W34" s="222" t="str">
        <f t="shared" si="19"/>
        <v/>
      </c>
      <c r="X34" s="222" t="str">
        <f t="shared" si="19"/>
        <v/>
      </c>
      <c r="Y34" s="223" t="str">
        <f t="shared" si="8"/>
        <v/>
      </c>
      <c r="Z34" s="220">
        <f t="shared" si="9"/>
        <v>0</v>
      </c>
      <c r="AA34" s="220" t="str">
        <f t="shared" si="10"/>
        <v/>
      </c>
      <c r="AB34" s="220">
        <f t="shared" si="11"/>
        <v>0</v>
      </c>
      <c r="AC34" s="224" t="str">
        <f t="shared" si="12"/>
        <v/>
      </c>
      <c r="AD34" s="225" t="str">
        <f t="shared" si="13"/>
        <v/>
      </c>
    </row>
    <row r="35" spans="1:30" s="226" customFormat="1" x14ac:dyDescent="0.25">
      <c r="A35" s="146"/>
      <c r="B35" s="16"/>
      <c r="C35" s="16"/>
      <c r="D35" s="16"/>
      <c r="E35" s="151"/>
      <c r="F35" s="216" t="str">
        <f t="shared" si="17"/>
        <v/>
      </c>
      <c r="G35" s="217" t="str">
        <f t="shared" si="0"/>
        <v/>
      </c>
      <c r="H35" s="218" t="str">
        <f t="shared" si="18"/>
        <v/>
      </c>
      <c r="I35" s="218" t="str">
        <f t="shared" si="18"/>
        <v/>
      </c>
      <c r="J35" s="219" t="str">
        <f t="shared" si="18"/>
        <v/>
      </c>
      <c r="K35" s="218" t="str">
        <f t="shared" si="18"/>
        <v/>
      </c>
      <c r="L35" s="218" t="str">
        <f t="shared" si="18"/>
        <v/>
      </c>
      <c r="M35" s="219" t="str">
        <f t="shared" si="18"/>
        <v/>
      </c>
      <c r="N35" s="218" t="str">
        <f t="shared" si="18"/>
        <v/>
      </c>
      <c r="O35" s="218" t="str">
        <f t="shared" si="18"/>
        <v/>
      </c>
      <c r="P35" s="219" t="str">
        <f t="shared" si="18"/>
        <v/>
      </c>
      <c r="Q35" s="220" t="str">
        <f t="shared" si="2"/>
        <v/>
      </c>
      <c r="R35" s="220" t="str">
        <f t="shared" si="3"/>
        <v/>
      </c>
      <c r="S35" s="136" t="str">
        <f t="shared" si="4"/>
        <v/>
      </c>
      <c r="T35" s="221" t="str">
        <f t="shared" si="5"/>
        <v/>
      </c>
      <c r="U35" s="220">
        <f t="shared" si="6"/>
        <v>0</v>
      </c>
      <c r="V35" s="222" t="str">
        <f t="shared" si="19"/>
        <v/>
      </c>
      <c r="W35" s="222" t="str">
        <f t="shared" si="19"/>
        <v/>
      </c>
      <c r="X35" s="222" t="str">
        <f t="shared" si="19"/>
        <v/>
      </c>
      <c r="Y35" s="223" t="str">
        <f t="shared" si="8"/>
        <v/>
      </c>
      <c r="Z35" s="220">
        <f t="shared" si="9"/>
        <v>0</v>
      </c>
      <c r="AA35" s="220" t="str">
        <f t="shared" si="10"/>
        <v/>
      </c>
      <c r="AB35" s="220">
        <f t="shared" si="11"/>
        <v>0</v>
      </c>
      <c r="AC35" s="224" t="str">
        <f t="shared" si="12"/>
        <v/>
      </c>
      <c r="AD35" s="225" t="str">
        <f t="shared" si="13"/>
        <v/>
      </c>
    </row>
    <row r="36" spans="1:30" s="226" customFormat="1" x14ac:dyDescent="0.25">
      <c r="A36" s="16"/>
      <c r="B36" s="16"/>
      <c r="C36" s="16"/>
      <c r="D36" s="16"/>
      <c r="E36" s="151"/>
      <c r="F36" s="216" t="str">
        <f t="shared" si="17"/>
        <v/>
      </c>
      <c r="G36" s="217" t="str">
        <f t="shared" si="0"/>
        <v/>
      </c>
      <c r="H36" s="218" t="str">
        <f t="shared" si="18"/>
        <v/>
      </c>
      <c r="I36" s="218" t="str">
        <f t="shared" si="18"/>
        <v/>
      </c>
      <c r="J36" s="219" t="str">
        <f t="shared" si="18"/>
        <v/>
      </c>
      <c r="K36" s="218" t="str">
        <f t="shared" si="18"/>
        <v/>
      </c>
      <c r="L36" s="218" t="str">
        <f t="shared" si="18"/>
        <v/>
      </c>
      <c r="M36" s="219" t="str">
        <f t="shared" si="18"/>
        <v/>
      </c>
      <c r="N36" s="218" t="str">
        <f t="shared" si="18"/>
        <v/>
      </c>
      <c r="O36" s="218" t="str">
        <f t="shared" si="18"/>
        <v/>
      </c>
      <c r="P36" s="219" t="str">
        <f t="shared" si="18"/>
        <v/>
      </c>
      <c r="Q36" s="220" t="str">
        <f t="shared" si="2"/>
        <v/>
      </c>
      <c r="R36" s="220" t="str">
        <f t="shared" si="3"/>
        <v/>
      </c>
      <c r="S36" s="136" t="str">
        <f t="shared" si="4"/>
        <v/>
      </c>
      <c r="T36" s="221" t="str">
        <f t="shared" si="5"/>
        <v/>
      </c>
      <c r="U36" s="220">
        <f t="shared" si="6"/>
        <v>0</v>
      </c>
      <c r="V36" s="222" t="str">
        <f t="shared" si="19"/>
        <v/>
      </c>
      <c r="W36" s="222" t="str">
        <f t="shared" si="19"/>
        <v/>
      </c>
      <c r="X36" s="222" t="str">
        <f t="shared" si="19"/>
        <v/>
      </c>
      <c r="Y36" s="223" t="str">
        <f t="shared" si="8"/>
        <v/>
      </c>
      <c r="Z36" s="220">
        <f t="shared" si="9"/>
        <v>0</v>
      </c>
      <c r="AA36" s="220" t="str">
        <f t="shared" si="10"/>
        <v/>
      </c>
      <c r="AB36" s="220">
        <f t="shared" si="11"/>
        <v>0</v>
      </c>
      <c r="AC36" s="224" t="str">
        <f t="shared" si="12"/>
        <v/>
      </c>
      <c r="AD36" s="225" t="str">
        <f t="shared" si="13"/>
        <v/>
      </c>
    </row>
    <row r="37" spans="1:30" s="226" customFormat="1" x14ac:dyDescent="0.25">
      <c r="A37" s="16"/>
      <c r="B37" s="16"/>
      <c r="C37" s="16"/>
      <c r="D37" s="16"/>
      <c r="E37" s="151"/>
      <c r="F37" s="216" t="str">
        <f t="shared" si="17"/>
        <v/>
      </c>
      <c r="G37" s="217" t="str">
        <f t="shared" si="0"/>
        <v/>
      </c>
      <c r="H37" s="218" t="str">
        <f t="shared" ref="H37:P46" si="20">IFERROR(VLOOKUP($A37,Resultats_Trial,H$4,FALSE),"")</f>
        <v/>
      </c>
      <c r="I37" s="218" t="str">
        <f t="shared" si="20"/>
        <v/>
      </c>
      <c r="J37" s="219" t="str">
        <f t="shared" si="20"/>
        <v/>
      </c>
      <c r="K37" s="218" t="str">
        <f t="shared" si="20"/>
        <v/>
      </c>
      <c r="L37" s="218" t="str">
        <f t="shared" si="20"/>
        <v/>
      </c>
      <c r="M37" s="219" t="str">
        <f t="shared" si="20"/>
        <v/>
      </c>
      <c r="N37" s="218" t="str">
        <f t="shared" si="20"/>
        <v/>
      </c>
      <c r="O37" s="218" t="str">
        <f t="shared" si="20"/>
        <v/>
      </c>
      <c r="P37" s="219" t="str">
        <f t="shared" si="20"/>
        <v/>
      </c>
      <c r="Q37" s="220" t="str">
        <f t="shared" si="2"/>
        <v/>
      </c>
      <c r="R37" s="220" t="str">
        <f t="shared" si="3"/>
        <v/>
      </c>
      <c r="S37" s="136" t="str">
        <f t="shared" si="4"/>
        <v/>
      </c>
      <c r="T37" s="221" t="str">
        <f t="shared" si="5"/>
        <v/>
      </c>
      <c r="U37" s="220">
        <f t="shared" si="6"/>
        <v>0</v>
      </c>
      <c r="V37" s="222" t="str">
        <f t="shared" si="19"/>
        <v/>
      </c>
      <c r="W37" s="222" t="str">
        <f t="shared" si="19"/>
        <v/>
      </c>
      <c r="X37" s="222" t="str">
        <f t="shared" si="19"/>
        <v/>
      </c>
      <c r="Y37" s="223" t="str">
        <f t="shared" si="8"/>
        <v/>
      </c>
      <c r="Z37" s="220">
        <f t="shared" si="9"/>
        <v>0</v>
      </c>
      <c r="AA37" s="220" t="str">
        <f t="shared" si="10"/>
        <v/>
      </c>
      <c r="AB37" s="220">
        <f t="shared" si="11"/>
        <v>0</v>
      </c>
      <c r="AC37" s="224" t="str">
        <f t="shared" si="12"/>
        <v/>
      </c>
      <c r="AD37" s="225" t="str">
        <f t="shared" si="13"/>
        <v/>
      </c>
    </row>
    <row r="38" spans="1:30" s="226" customFormat="1" x14ac:dyDescent="0.25">
      <c r="A38" s="146"/>
      <c r="B38" s="16"/>
      <c r="C38" s="16"/>
      <c r="D38" s="16"/>
      <c r="E38" s="151"/>
      <c r="F38" s="216" t="str">
        <f t="shared" si="17"/>
        <v/>
      </c>
      <c r="G38" s="217" t="str">
        <f t="shared" si="0"/>
        <v/>
      </c>
      <c r="H38" s="218" t="str">
        <f t="shared" si="20"/>
        <v/>
      </c>
      <c r="I38" s="218" t="str">
        <f t="shared" si="20"/>
        <v/>
      </c>
      <c r="J38" s="219" t="str">
        <f t="shared" si="20"/>
        <v/>
      </c>
      <c r="K38" s="218" t="str">
        <f t="shared" si="20"/>
        <v/>
      </c>
      <c r="L38" s="218" t="str">
        <f t="shared" si="20"/>
        <v/>
      </c>
      <c r="M38" s="219" t="str">
        <f t="shared" si="20"/>
        <v/>
      </c>
      <c r="N38" s="218" t="str">
        <f t="shared" si="20"/>
        <v/>
      </c>
      <c r="O38" s="218" t="str">
        <f t="shared" si="20"/>
        <v/>
      </c>
      <c r="P38" s="219" t="str">
        <f t="shared" si="20"/>
        <v/>
      </c>
      <c r="Q38" s="220" t="str">
        <f t="shared" si="2"/>
        <v/>
      </c>
      <c r="R38" s="220" t="str">
        <f t="shared" si="3"/>
        <v/>
      </c>
      <c r="S38" s="136" t="str">
        <f t="shared" si="4"/>
        <v/>
      </c>
      <c r="T38" s="221" t="str">
        <f t="shared" si="5"/>
        <v/>
      </c>
      <c r="U38" s="220">
        <f t="shared" si="6"/>
        <v>0</v>
      </c>
      <c r="V38" s="222" t="str">
        <f t="shared" si="19"/>
        <v/>
      </c>
      <c r="W38" s="222" t="str">
        <f t="shared" si="19"/>
        <v/>
      </c>
      <c r="X38" s="222" t="str">
        <f t="shared" si="19"/>
        <v/>
      </c>
      <c r="Y38" s="223" t="str">
        <f t="shared" si="8"/>
        <v/>
      </c>
      <c r="Z38" s="220">
        <f t="shared" si="9"/>
        <v>0</v>
      </c>
      <c r="AA38" s="220" t="str">
        <f t="shared" si="10"/>
        <v/>
      </c>
      <c r="AB38" s="220">
        <f t="shared" si="11"/>
        <v>0</v>
      </c>
      <c r="AC38" s="224" t="str">
        <f t="shared" si="12"/>
        <v/>
      </c>
      <c r="AD38" s="225" t="str">
        <f t="shared" si="13"/>
        <v/>
      </c>
    </row>
    <row r="39" spans="1:30" s="226" customFormat="1" x14ac:dyDescent="0.25">
      <c r="A39" s="16"/>
      <c r="B39" s="255"/>
      <c r="C39" s="255"/>
      <c r="D39" s="16"/>
      <c r="E39" s="151"/>
      <c r="F39" s="216" t="str">
        <f t="shared" si="17"/>
        <v/>
      </c>
      <c r="G39" s="217" t="str">
        <f t="shared" si="0"/>
        <v/>
      </c>
      <c r="H39" s="218" t="str">
        <f t="shared" si="20"/>
        <v/>
      </c>
      <c r="I39" s="218" t="str">
        <f t="shared" si="20"/>
        <v/>
      </c>
      <c r="J39" s="219" t="str">
        <f t="shared" si="20"/>
        <v/>
      </c>
      <c r="K39" s="218" t="str">
        <f t="shared" si="20"/>
        <v/>
      </c>
      <c r="L39" s="218" t="str">
        <f t="shared" si="20"/>
        <v/>
      </c>
      <c r="M39" s="219" t="str">
        <f t="shared" si="20"/>
        <v/>
      </c>
      <c r="N39" s="218" t="str">
        <f t="shared" si="20"/>
        <v/>
      </c>
      <c r="O39" s="218" t="str">
        <f t="shared" si="20"/>
        <v/>
      </c>
      <c r="P39" s="219" t="str">
        <f t="shared" si="20"/>
        <v/>
      </c>
      <c r="Q39" s="220" t="str">
        <f t="shared" si="2"/>
        <v/>
      </c>
      <c r="R39" s="220" t="str">
        <f t="shared" si="3"/>
        <v/>
      </c>
      <c r="S39" s="136" t="str">
        <f t="shared" si="4"/>
        <v/>
      </c>
      <c r="T39" s="221" t="str">
        <f t="shared" si="5"/>
        <v/>
      </c>
      <c r="U39" s="220">
        <f t="shared" si="6"/>
        <v>0</v>
      </c>
      <c r="V39" s="222" t="str">
        <f t="shared" si="19"/>
        <v/>
      </c>
      <c r="W39" s="222" t="str">
        <f t="shared" si="19"/>
        <v/>
      </c>
      <c r="X39" s="222" t="str">
        <f t="shared" si="19"/>
        <v/>
      </c>
      <c r="Y39" s="223" t="str">
        <f t="shared" si="8"/>
        <v/>
      </c>
      <c r="Z39" s="220">
        <f t="shared" si="9"/>
        <v>0</v>
      </c>
      <c r="AA39" s="220" t="str">
        <f t="shared" si="10"/>
        <v/>
      </c>
      <c r="AB39" s="220">
        <f t="shared" si="11"/>
        <v>0</v>
      </c>
      <c r="AC39" s="224" t="str">
        <f t="shared" si="12"/>
        <v/>
      </c>
      <c r="AD39" s="225" t="str">
        <f t="shared" si="13"/>
        <v/>
      </c>
    </row>
    <row r="40" spans="1:30" s="226" customFormat="1" x14ac:dyDescent="0.25">
      <c r="A40" s="16"/>
      <c r="B40" s="16"/>
      <c r="C40" s="16"/>
      <c r="D40" s="16"/>
      <c r="E40" s="151"/>
      <c r="F40" s="216" t="str">
        <f t="shared" si="17"/>
        <v/>
      </c>
      <c r="G40" s="217" t="str">
        <f t="shared" si="0"/>
        <v/>
      </c>
      <c r="H40" s="218" t="str">
        <f t="shared" si="20"/>
        <v/>
      </c>
      <c r="I40" s="218" t="str">
        <f t="shared" si="20"/>
        <v/>
      </c>
      <c r="J40" s="219" t="str">
        <f t="shared" si="20"/>
        <v/>
      </c>
      <c r="K40" s="218" t="str">
        <f t="shared" si="20"/>
        <v/>
      </c>
      <c r="L40" s="218" t="str">
        <f t="shared" si="20"/>
        <v/>
      </c>
      <c r="M40" s="219" t="str">
        <f t="shared" si="20"/>
        <v/>
      </c>
      <c r="N40" s="218" t="str">
        <f t="shared" si="20"/>
        <v/>
      </c>
      <c r="O40" s="218" t="str">
        <f t="shared" si="20"/>
        <v/>
      </c>
      <c r="P40" s="219" t="str">
        <f t="shared" si="20"/>
        <v/>
      </c>
      <c r="Q40" s="220" t="str">
        <f t="shared" si="2"/>
        <v/>
      </c>
      <c r="R40" s="220" t="str">
        <f t="shared" si="3"/>
        <v/>
      </c>
      <c r="S40" s="136" t="str">
        <f t="shared" si="4"/>
        <v/>
      </c>
      <c r="T40" s="221" t="str">
        <f t="shared" si="5"/>
        <v/>
      </c>
      <c r="U40" s="220">
        <f t="shared" si="6"/>
        <v>0</v>
      </c>
      <c r="V40" s="222" t="str">
        <f t="shared" si="19"/>
        <v/>
      </c>
      <c r="W40" s="222" t="str">
        <f t="shared" si="19"/>
        <v/>
      </c>
      <c r="X40" s="222" t="str">
        <f t="shared" si="19"/>
        <v/>
      </c>
      <c r="Y40" s="223" t="str">
        <f t="shared" si="8"/>
        <v/>
      </c>
      <c r="Z40" s="220">
        <f t="shared" si="9"/>
        <v>0</v>
      </c>
      <c r="AA40" s="220" t="str">
        <f t="shared" si="10"/>
        <v/>
      </c>
      <c r="AB40" s="220">
        <f t="shared" si="11"/>
        <v>0</v>
      </c>
      <c r="AC40" s="224" t="str">
        <f t="shared" si="12"/>
        <v/>
      </c>
      <c r="AD40" s="225" t="str">
        <f t="shared" si="13"/>
        <v/>
      </c>
    </row>
    <row r="41" spans="1:30" s="226" customFormat="1" x14ac:dyDescent="0.25">
      <c r="A41" s="16"/>
      <c r="B41" s="255"/>
      <c r="C41" s="255"/>
      <c r="D41" s="16"/>
      <c r="E41" s="151"/>
      <c r="F41" s="216" t="str">
        <f t="shared" si="17"/>
        <v/>
      </c>
      <c r="G41" s="217" t="str">
        <f t="shared" si="0"/>
        <v/>
      </c>
      <c r="H41" s="218" t="str">
        <f t="shared" si="20"/>
        <v/>
      </c>
      <c r="I41" s="218" t="str">
        <f t="shared" si="20"/>
        <v/>
      </c>
      <c r="J41" s="219" t="str">
        <f t="shared" si="20"/>
        <v/>
      </c>
      <c r="K41" s="218" t="str">
        <f t="shared" si="20"/>
        <v/>
      </c>
      <c r="L41" s="218" t="str">
        <f t="shared" si="20"/>
        <v/>
      </c>
      <c r="M41" s="219" t="str">
        <f t="shared" si="20"/>
        <v/>
      </c>
      <c r="N41" s="218" t="str">
        <f t="shared" si="20"/>
        <v/>
      </c>
      <c r="O41" s="218" t="str">
        <f t="shared" si="20"/>
        <v/>
      </c>
      <c r="P41" s="219" t="str">
        <f t="shared" si="20"/>
        <v/>
      </c>
      <c r="Q41" s="220" t="str">
        <f t="shared" si="2"/>
        <v/>
      </c>
      <c r="R41" s="220" t="str">
        <f t="shared" si="3"/>
        <v/>
      </c>
      <c r="S41" s="136" t="str">
        <f t="shared" si="4"/>
        <v/>
      </c>
      <c r="T41" s="221" t="str">
        <f t="shared" si="5"/>
        <v/>
      </c>
      <c r="U41" s="220">
        <f t="shared" si="6"/>
        <v>0</v>
      </c>
      <c r="V41" s="222" t="str">
        <f t="shared" si="19"/>
        <v/>
      </c>
      <c r="W41" s="222" t="str">
        <f t="shared" si="19"/>
        <v/>
      </c>
      <c r="X41" s="222" t="str">
        <f t="shared" si="19"/>
        <v/>
      </c>
      <c r="Y41" s="223" t="str">
        <f t="shared" si="8"/>
        <v/>
      </c>
      <c r="Z41" s="220">
        <f t="shared" si="9"/>
        <v>0</v>
      </c>
      <c r="AA41" s="220" t="str">
        <f t="shared" si="10"/>
        <v/>
      </c>
      <c r="AB41" s="220">
        <f t="shared" si="11"/>
        <v>0</v>
      </c>
      <c r="AC41" s="224" t="str">
        <f t="shared" si="12"/>
        <v/>
      </c>
      <c r="AD41" s="225" t="str">
        <f t="shared" si="13"/>
        <v/>
      </c>
    </row>
    <row r="42" spans="1:30" s="226" customFormat="1" x14ac:dyDescent="0.25">
      <c r="A42" s="146"/>
      <c r="B42" s="16"/>
      <c r="C42" s="16"/>
      <c r="D42" s="16"/>
      <c r="E42" s="151"/>
      <c r="F42" s="216" t="str">
        <f t="shared" si="17"/>
        <v/>
      </c>
      <c r="G42" s="217" t="str">
        <f t="shared" si="0"/>
        <v/>
      </c>
      <c r="H42" s="218" t="str">
        <f t="shared" si="20"/>
        <v/>
      </c>
      <c r="I42" s="218" t="str">
        <f t="shared" si="20"/>
        <v/>
      </c>
      <c r="J42" s="219" t="str">
        <f t="shared" si="20"/>
        <v/>
      </c>
      <c r="K42" s="218" t="str">
        <f t="shared" si="20"/>
        <v/>
      </c>
      <c r="L42" s="218" t="str">
        <f t="shared" si="20"/>
        <v/>
      </c>
      <c r="M42" s="219" t="str">
        <f t="shared" si="20"/>
        <v/>
      </c>
      <c r="N42" s="218" t="str">
        <f t="shared" si="20"/>
        <v/>
      </c>
      <c r="O42" s="218" t="str">
        <f t="shared" si="20"/>
        <v/>
      </c>
      <c r="P42" s="219" t="str">
        <f t="shared" si="20"/>
        <v/>
      </c>
      <c r="Q42" s="220" t="str">
        <f t="shared" si="2"/>
        <v/>
      </c>
      <c r="R42" s="220" t="str">
        <f t="shared" si="3"/>
        <v/>
      </c>
      <c r="S42" s="136" t="str">
        <f t="shared" si="4"/>
        <v/>
      </c>
      <c r="T42" s="221" t="str">
        <f t="shared" si="5"/>
        <v/>
      </c>
      <c r="U42" s="220">
        <f t="shared" si="6"/>
        <v>0</v>
      </c>
      <c r="V42" s="222" t="str">
        <f t="shared" si="19"/>
        <v/>
      </c>
      <c r="W42" s="222" t="str">
        <f t="shared" si="19"/>
        <v/>
      </c>
      <c r="X42" s="222" t="str">
        <f t="shared" si="19"/>
        <v/>
      </c>
      <c r="Y42" s="223" t="str">
        <f t="shared" si="8"/>
        <v/>
      </c>
      <c r="Z42" s="220">
        <f t="shared" si="9"/>
        <v>0</v>
      </c>
      <c r="AA42" s="220" t="str">
        <f t="shared" si="10"/>
        <v/>
      </c>
      <c r="AB42" s="220">
        <f t="shared" si="11"/>
        <v>0</v>
      </c>
      <c r="AC42" s="224" t="str">
        <f t="shared" si="12"/>
        <v/>
      </c>
      <c r="AD42" s="225" t="str">
        <f t="shared" si="13"/>
        <v/>
      </c>
    </row>
    <row r="43" spans="1:30" s="226" customFormat="1" x14ac:dyDescent="0.25">
      <c r="A43" s="146"/>
      <c r="B43" s="16"/>
      <c r="C43" s="16"/>
      <c r="D43" s="16"/>
      <c r="E43" s="151"/>
      <c r="F43" s="216" t="str">
        <f t="shared" si="17"/>
        <v/>
      </c>
      <c r="G43" s="217" t="str">
        <f t="shared" si="0"/>
        <v/>
      </c>
      <c r="H43" s="218" t="str">
        <f t="shared" si="20"/>
        <v/>
      </c>
      <c r="I43" s="218" t="str">
        <f t="shared" si="20"/>
        <v/>
      </c>
      <c r="J43" s="219" t="str">
        <f t="shared" si="20"/>
        <v/>
      </c>
      <c r="K43" s="218" t="str">
        <f t="shared" si="20"/>
        <v/>
      </c>
      <c r="L43" s="218" t="str">
        <f t="shared" si="20"/>
        <v/>
      </c>
      <c r="M43" s="219" t="str">
        <f t="shared" si="20"/>
        <v/>
      </c>
      <c r="N43" s="218" t="str">
        <f t="shared" si="20"/>
        <v/>
      </c>
      <c r="O43" s="218" t="str">
        <f t="shared" si="20"/>
        <v/>
      </c>
      <c r="P43" s="219" t="str">
        <f t="shared" si="20"/>
        <v/>
      </c>
      <c r="Q43" s="220" t="str">
        <f t="shared" si="2"/>
        <v/>
      </c>
      <c r="R43" s="220" t="str">
        <f t="shared" si="3"/>
        <v/>
      </c>
      <c r="S43" s="136" t="str">
        <f t="shared" si="4"/>
        <v/>
      </c>
      <c r="T43" s="221" t="str">
        <f t="shared" si="5"/>
        <v/>
      </c>
      <c r="U43" s="220">
        <f t="shared" si="6"/>
        <v>0</v>
      </c>
      <c r="V43" s="222" t="str">
        <f t="shared" si="19"/>
        <v/>
      </c>
      <c r="W43" s="222" t="str">
        <f t="shared" si="19"/>
        <v/>
      </c>
      <c r="X43" s="222" t="str">
        <f t="shared" si="19"/>
        <v/>
      </c>
      <c r="Y43" s="223" t="str">
        <f t="shared" si="8"/>
        <v/>
      </c>
      <c r="Z43" s="220">
        <f t="shared" si="9"/>
        <v>0</v>
      </c>
      <c r="AA43" s="220" t="str">
        <f t="shared" si="10"/>
        <v/>
      </c>
      <c r="AB43" s="220">
        <f t="shared" si="11"/>
        <v>0</v>
      </c>
      <c r="AC43" s="224" t="str">
        <f t="shared" si="12"/>
        <v/>
      </c>
      <c r="AD43" s="225" t="str">
        <f t="shared" si="13"/>
        <v/>
      </c>
    </row>
    <row r="44" spans="1:30" s="226" customFormat="1" x14ac:dyDescent="0.25">
      <c r="A44" s="16"/>
      <c r="B44" s="16"/>
      <c r="C44" s="16"/>
      <c r="D44" s="16"/>
      <c r="E44" s="151"/>
      <c r="F44" s="216" t="str">
        <f t="shared" si="17"/>
        <v/>
      </c>
      <c r="G44" s="217" t="str">
        <f t="shared" si="0"/>
        <v/>
      </c>
      <c r="H44" s="218" t="str">
        <f t="shared" si="20"/>
        <v/>
      </c>
      <c r="I44" s="218" t="str">
        <f t="shared" si="20"/>
        <v/>
      </c>
      <c r="J44" s="219" t="str">
        <f t="shared" si="20"/>
        <v/>
      </c>
      <c r="K44" s="218" t="str">
        <f t="shared" si="20"/>
        <v/>
      </c>
      <c r="L44" s="218" t="str">
        <f t="shared" si="20"/>
        <v/>
      </c>
      <c r="M44" s="219" t="str">
        <f t="shared" si="20"/>
        <v/>
      </c>
      <c r="N44" s="218" t="str">
        <f t="shared" si="20"/>
        <v/>
      </c>
      <c r="O44" s="218" t="str">
        <f t="shared" si="20"/>
        <v/>
      </c>
      <c r="P44" s="219" t="str">
        <f t="shared" si="20"/>
        <v/>
      </c>
      <c r="Q44" s="220" t="str">
        <f t="shared" si="2"/>
        <v/>
      </c>
      <c r="R44" s="220" t="str">
        <f t="shared" si="3"/>
        <v/>
      </c>
      <c r="S44" s="136" t="str">
        <f t="shared" si="4"/>
        <v/>
      </c>
      <c r="T44" s="221" t="str">
        <f t="shared" si="5"/>
        <v/>
      </c>
      <c r="U44" s="220">
        <f t="shared" si="6"/>
        <v>0</v>
      </c>
      <c r="V44" s="222" t="str">
        <f t="shared" si="19"/>
        <v/>
      </c>
      <c r="W44" s="222" t="str">
        <f t="shared" si="19"/>
        <v/>
      </c>
      <c r="X44" s="222" t="str">
        <f t="shared" si="19"/>
        <v/>
      </c>
      <c r="Y44" s="223" t="str">
        <f t="shared" si="8"/>
        <v/>
      </c>
      <c r="Z44" s="220">
        <f t="shared" si="9"/>
        <v>0</v>
      </c>
      <c r="AA44" s="220" t="str">
        <f t="shared" si="10"/>
        <v/>
      </c>
      <c r="AB44" s="220">
        <f t="shared" si="11"/>
        <v>0</v>
      </c>
      <c r="AC44" s="224" t="str">
        <f t="shared" si="12"/>
        <v/>
      </c>
      <c r="AD44" s="225" t="str">
        <f t="shared" si="13"/>
        <v/>
      </c>
    </row>
    <row r="45" spans="1:30" s="226" customFormat="1" x14ac:dyDescent="0.25">
      <c r="A45" s="146"/>
      <c r="B45" s="255"/>
      <c r="C45" s="255"/>
      <c r="D45" s="16"/>
      <c r="E45" s="151"/>
      <c r="F45" s="216" t="str">
        <f t="shared" si="17"/>
        <v/>
      </c>
      <c r="G45" s="217" t="str">
        <f t="shared" si="0"/>
        <v/>
      </c>
      <c r="H45" s="218" t="str">
        <f t="shared" si="20"/>
        <v/>
      </c>
      <c r="I45" s="218" t="str">
        <f t="shared" si="20"/>
        <v/>
      </c>
      <c r="J45" s="219" t="str">
        <f t="shared" si="20"/>
        <v/>
      </c>
      <c r="K45" s="218" t="str">
        <f t="shared" si="20"/>
        <v/>
      </c>
      <c r="L45" s="218" t="str">
        <f t="shared" si="20"/>
        <v/>
      </c>
      <c r="M45" s="219" t="str">
        <f t="shared" si="20"/>
        <v/>
      </c>
      <c r="N45" s="218" t="str">
        <f t="shared" si="20"/>
        <v/>
      </c>
      <c r="O45" s="218" t="str">
        <f t="shared" si="20"/>
        <v/>
      </c>
      <c r="P45" s="219" t="str">
        <f t="shared" si="20"/>
        <v/>
      </c>
      <c r="Q45" s="220" t="str">
        <f t="shared" si="2"/>
        <v/>
      </c>
      <c r="R45" s="220" t="str">
        <f t="shared" si="3"/>
        <v/>
      </c>
      <c r="S45" s="136" t="str">
        <f t="shared" si="4"/>
        <v/>
      </c>
      <c r="T45" s="221" t="str">
        <f t="shared" si="5"/>
        <v/>
      </c>
      <c r="U45" s="220">
        <f t="shared" si="6"/>
        <v>0</v>
      </c>
      <c r="V45" s="222" t="str">
        <f t="shared" si="19"/>
        <v/>
      </c>
      <c r="W45" s="222" t="str">
        <f t="shared" si="19"/>
        <v/>
      </c>
      <c r="X45" s="222" t="str">
        <f t="shared" si="19"/>
        <v/>
      </c>
      <c r="Y45" s="223" t="str">
        <f t="shared" si="8"/>
        <v/>
      </c>
      <c r="Z45" s="220">
        <f t="shared" si="9"/>
        <v>0</v>
      </c>
      <c r="AA45" s="220" t="str">
        <f t="shared" si="10"/>
        <v/>
      </c>
      <c r="AB45" s="220">
        <f t="shared" si="11"/>
        <v>0</v>
      </c>
      <c r="AC45" s="224" t="str">
        <f t="shared" si="12"/>
        <v/>
      </c>
      <c r="AD45" s="225" t="str">
        <f t="shared" si="13"/>
        <v/>
      </c>
    </row>
    <row r="46" spans="1:30" x14ac:dyDescent="0.3">
      <c r="A46" s="146"/>
      <c r="B46" s="105"/>
      <c r="C46" s="105"/>
      <c r="D46" s="16"/>
      <c r="E46" s="118"/>
      <c r="F46" s="112" t="str">
        <f t="shared" si="17"/>
        <v/>
      </c>
      <c r="G46" s="115" t="str">
        <f t="shared" si="0"/>
        <v/>
      </c>
      <c r="H46" s="130" t="str">
        <f t="shared" si="20"/>
        <v/>
      </c>
      <c r="I46" s="130" t="str">
        <f t="shared" si="20"/>
        <v/>
      </c>
      <c r="J46" s="131" t="str">
        <f t="shared" si="20"/>
        <v/>
      </c>
      <c r="K46" s="130" t="str">
        <f t="shared" si="20"/>
        <v/>
      </c>
      <c r="L46" s="130" t="str">
        <f t="shared" si="20"/>
        <v/>
      </c>
      <c r="M46" s="131" t="str">
        <f t="shared" si="20"/>
        <v/>
      </c>
      <c r="N46" s="130" t="str">
        <f t="shared" si="20"/>
        <v/>
      </c>
      <c r="O46" s="130" t="str">
        <f t="shared" si="20"/>
        <v/>
      </c>
      <c r="P46" s="131" t="str">
        <f t="shared" si="20"/>
        <v/>
      </c>
      <c r="Q46" s="23" t="str">
        <f t="shared" si="2"/>
        <v/>
      </c>
      <c r="R46" s="23" t="str">
        <f t="shared" si="3"/>
        <v/>
      </c>
      <c r="S46" s="136" t="str">
        <f t="shared" si="4"/>
        <v/>
      </c>
      <c r="T46" s="24" t="str">
        <f t="shared" si="5"/>
        <v/>
      </c>
      <c r="U46" s="23">
        <f t="shared" si="6"/>
        <v>0</v>
      </c>
      <c r="V46" s="14" t="str">
        <f t="shared" si="19"/>
        <v/>
      </c>
      <c r="W46" s="14" t="str">
        <f t="shared" si="19"/>
        <v/>
      </c>
      <c r="X46" s="14" t="str">
        <f t="shared" si="19"/>
        <v/>
      </c>
      <c r="Y46" s="9" t="str">
        <f t="shared" si="8"/>
        <v/>
      </c>
      <c r="Z46" s="23">
        <f t="shared" si="9"/>
        <v>0</v>
      </c>
      <c r="AA46" s="23" t="str">
        <f t="shared" si="10"/>
        <v/>
      </c>
      <c r="AB46" s="23">
        <f t="shared" si="11"/>
        <v>0</v>
      </c>
      <c r="AC46" s="132" t="str">
        <f t="shared" si="12"/>
        <v/>
      </c>
      <c r="AD46" s="15" t="str">
        <f t="shared" si="13"/>
        <v/>
      </c>
    </row>
    <row r="47" spans="1:30" x14ac:dyDescent="0.3">
      <c r="A47" s="146"/>
      <c r="B47" s="58"/>
      <c r="C47" s="58"/>
      <c r="D47" s="16"/>
      <c r="E47" s="118"/>
      <c r="F47" s="112" t="str">
        <f t="shared" si="17"/>
        <v/>
      </c>
      <c r="G47" s="115" t="str">
        <f t="shared" si="0"/>
        <v/>
      </c>
      <c r="H47" s="130" t="str">
        <f t="shared" ref="H47:P53" si="21">IFERROR(VLOOKUP($A47,Resultats_Trial,H$4,FALSE),"")</f>
        <v/>
      </c>
      <c r="I47" s="130" t="str">
        <f t="shared" si="21"/>
        <v/>
      </c>
      <c r="J47" s="131" t="str">
        <f t="shared" si="21"/>
        <v/>
      </c>
      <c r="K47" s="130" t="str">
        <f t="shared" si="21"/>
        <v/>
      </c>
      <c r="L47" s="130" t="str">
        <f t="shared" si="21"/>
        <v/>
      </c>
      <c r="M47" s="131" t="str">
        <f t="shared" si="21"/>
        <v/>
      </c>
      <c r="N47" s="130" t="str">
        <f t="shared" si="21"/>
        <v/>
      </c>
      <c r="O47" s="130" t="str">
        <f t="shared" si="21"/>
        <v/>
      </c>
      <c r="P47" s="131" t="str">
        <f t="shared" si="21"/>
        <v/>
      </c>
      <c r="Q47" s="23" t="str">
        <f t="shared" si="2"/>
        <v/>
      </c>
      <c r="R47" s="23" t="str">
        <f t="shared" si="3"/>
        <v/>
      </c>
      <c r="S47" s="136" t="str">
        <f t="shared" si="4"/>
        <v/>
      </c>
      <c r="T47" s="24" t="str">
        <f t="shared" si="5"/>
        <v/>
      </c>
      <c r="U47" s="23">
        <f t="shared" si="6"/>
        <v>0</v>
      </c>
      <c r="V47" s="14" t="str">
        <f t="shared" ref="V47:X53" si="22">IF($A47&lt;&gt;"",IFERROR(VLOOKUP($A47,Resultats_DH,V$4,FALSE),"-"),"")</f>
        <v/>
      </c>
      <c r="W47" s="14" t="str">
        <f t="shared" si="22"/>
        <v/>
      </c>
      <c r="X47" s="14" t="str">
        <f t="shared" si="22"/>
        <v/>
      </c>
      <c r="Y47" s="9" t="str">
        <f t="shared" si="8"/>
        <v/>
      </c>
      <c r="Z47" s="23">
        <f t="shared" si="9"/>
        <v>0</v>
      </c>
      <c r="AA47" s="23" t="str">
        <f t="shared" si="10"/>
        <v/>
      </c>
      <c r="AB47" s="23">
        <f t="shared" si="11"/>
        <v>0</v>
      </c>
      <c r="AC47" s="132" t="str">
        <f t="shared" si="12"/>
        <v/>
      </c>
      <c r="AD47" s="15" t="str">
        <f t="shared" si="13"/>
        <v/>
      </c>
    </row>
    <row r="48" spans="1:30" x14ac:dyDescent="0.3">
      <c r="A48" s="146"/>
      <c r="B48" s="105"/>
      <c r="C48" s="105"/>
      <c r="D48" s="16"/>
      <c r="E48" s="118"/>
      <c r="F48" s="112" t="str">
        <f t="shared" si="17"/>
        <v/>
      </c>
      <c r="G48" s="115" t="str">
        <f t="shared" si="0"/>
        <v/>
      </c>
      <c r="H48" s="130" t="str">
        <f t="shared" si="21"/>
        <v/>
      </c>
      <c r="I48" s="130" t="str">
        <f t="shared" si="21"/>
        <v/>
      </c>
      <c r="J48" s="131" t="str">
        <f t="shared" si="21"/>
        <v/>
      </c>
      <c r="K48" s="130" t="str">
        <f t="shared" si="21"/>
        <v/>
      </c>
      <c r="L48" s="130" t="str">
        <f t="shared" si="21"/>
        <v/>
      </c>
      <c r="M48" s="131" t="str">
        <f t="shared" si="21"/>
        <v/>
      </c>
      <c r="N48" s="130" t="str">
        <f t="shared" si="21"/>
        <v/>
      </c>
      <c r="O48" s="130" t="str">
        <f t="shared" si="21"/>
        <v/>
      </c>
      <c r="P48" s="131" t="str">
        <f t="shared" si="21"/>
        <v/>
      </c>
      <c r="Q48" s="23" t="str">
        <f t="shared" si="2"/>
        <v/>
      </c>
      <c r="R48" s="23" t="str">
        <f t="shared" si="3"/>
        <v/>
      </c>
      <c r="S48" s="136" t="str">
        <f t="shared" si="4"/>
        <v/>
      </c>
      <c r="T48" s="24" t="str">
        <f t="shared" si="5"/>
        <v/>
      </c>
      <c r="U48" s="23">
        <f t="shared" si="6"/>
        <v>0</v>
      </c>
      <c r="V48" s="14" t="str">
        <f t="shared" si="22"/>
        <v/>
      </c>
      <c r="W48" s="14" t="str">
        <f t="shared" si="22"/>
        <v/>
      </c>
      <c r="X48" s="14" t="str">
        <f t="shared" si="22"/>
        <v/>
      </c>
      <c r="Y48" s="9" t="str">
        <f t="shared" si="8"/>
        <v/>
      </c>
      <c r="Z48" s="23">
        <f t="shared" si="9"/>
        <v>0</v>
      </c>
      <c r="AA48" s="23" t="str">
        <f t="shared" si="10"/>
        <v/>
      </c>
      <c r="AB48" s="23">
        <f t="shared" si="11"/>
        <v>0</v>
      </c>
      <c r="AC48" s="132" t="str">
        <f t="shared" si="12"/>
        <v/>
      </c>
      <c r="AD48" s="15" t="str">
        <f t="shared" si="13"/>
        <v/>
      </c>
    </row>
    <row r="49" spans="1:30" x14ac:dyDescent="0.3">
      <c r="A49" s="146"/>
      <c r="B49" s="105"/>
      <c r="C49" s="105"/>
      <c r="D49" s="16"/>
      <c r="E49" s="118"/>
      <c r="F49" s="112" t="str">
        <f t="shared" si="17"/>
        <v/>
      </c>
      <c r="G49" s="115" t="str">
        <f t="shared" si="0"/>
        <v/>
      </c>
      <c r="H49" s="130" t="str">
        <f t="shared" si="21"/>
        <v/>
      </c>
      <c r="I49" s="130" t="str">
        <f t="shared" si="21"/>
        <v/>
      </c>
      <c r="J49" s="131" t="str">
        <f t="shared" si="21"/>
        <v/>
      </c>
      <c r="K49" s="130" t="str">
        <f t="shared" si="21"/>
        <v/>
      </c>
      <c r="L49" s="130" t="str">
        <f t="shared" si="21"/>
        <v/>
      </c>
      <c r="M49" s="131" t="str">
        <f t="shared" si="21"/>
        <v/>
      </c>
      <c r="N49" s="130" t="str">
        <f t="shared" si="21"/>
        <v/>
      </c>
      <c r="O49" s="130" t="str">
        <f t="shared" si="21"/>
        <v/>
      </c>
      <c r="P49" s="131" t="str">
        <f t="shared" si="21"/>
        <v/>
      </c>
      <c r="Q49" s="23" t="str">
        <f t="shared" si="2"/>
        <v/>
      </c>
      <c r="R49" s="23" t="str">
        <f t="shared" si="3"/>
        <v/>
      </c>
      <c r="S49" s="136" t="str">
        <f t="shared" si="4"/>
        <v/>
      </c>
      <c r="T49" s="24" t="str">
        <f t="shared" si="5"/>
        <v/>
      </c>
      <c r="U49" s="23">
        <f t="shared" si="6"/>
        <v>0</v>
      </c>
      <c r="V49" s="14" t="str">
        <f t="shared" si="22"/>
        <v/>
      </c>
      <c r="W49" s="14" t="str">
        <f t="shared" si="22"/>
        <v/>
      </c>
      <c r="X49" s="14" t="str">
        <f t="shared" si="22"/>
        <v/>
      </c>
      <c r="Y49" s="9" t="str">
        <f t="shared" si="8"/>
        <v/>
      </c>
      <c r="Z49" s="23">
        <f t="shared" si="9"/>
        <v>0</v>
      </c>
      <c r="AA49" s="23" t="str">
        <f t="shared" si="10"/>
        <v/>
      </c>
      <c r="AB49" s="23">
        <f t="shared" si="11"/>
        <v>0</v>
      </c>
      <c r="AC49" s="132" t="str">
        <f t="shared" si="12"/>
        <v/>
      </c>
      <c r="AD49" s="15" t="str">
        <f t="shared" si="13"/>
        <v/>
      </c>
    </row>
    <row r="50" spans="1:30" x14ac:dyDescent="0.3">
      <c r="A50" s="146"/>
      <c r="B50" s="58"/>
      <c r="C50" s="58"/>
      <c r="D50" s="16"/>
      <c r="E50" s="118"/>
      <c r="F50" s="112" t="str">
        <f t="shared" si="17"/>
        <v/>
      </c>
      <c r="G50" s="115" t="str">
        <f t="shared" si="0"/>
        <v/>
      </c>
      <c r="H50" s="130" t="str">
        <f t="shared" si="21"/>
        <v/>
      </c>
      <c r="I50" s="130" t="str">
        <f t="shared" si="21"/>
        <v/>
      </c>
      <c r="J50" s="131" t="str">
        <f t="shared" si="21"/>
        <v/>
      </c>
      <c r="K50" s="130" t="str">
        <f t="shared" si="21"/>
        <v/>
      </c>
      <c r="L50" s="130" t="str">
        <f t="shared" si="21"/>
        <v/>
      </c>
      <c r="M50" s="131" t="str">
        <f t="shared" si="21"/>
        <v/>
      </c>
      <c r="N50" s="130" t="str">
        <f t="shared" si="21"/>
        <v/>
      </c>
      <c r="O50" s="130" t="str">
        <f t="shared" si="21"/>
        <v/>
      </c>
      <c r="P50" s="131" t="str">
        <f t="shared" si="21"/>
        <v/>
      </c>
      <c r="Q50" s="23" t="str">
        <f t="shared" si="2"/>
        <v/>
      </c>
      <c r="R50" s="23" t="str">
        <f t="shared" si="3"/>
        <v/>
      </c>
      <c r="S50" s="136" t="str">
        <f t="shared" si="4"/>
        <v/>
      </c>
      <c r="T50" s="24" t="str">
        <f t="shared" si="5"/>
        <v/>
      </c>
      <c r="U50" s="23">
        <f t="shared" si="6"/>
        <v>0</v>
      </c>
      <c r="V50" s="14" t="str">
        <f t="shared" si="22"/>
        <v/>
      </c>
      <c r="W50" s="14" t="str">
        <f t="shared" si="22"/>
        <v/>
      </c>
      <c r="X50" s="14" t="str">
        <f t="shared" si="22"/>
        <v/>
      </c>
      <c r="Y50" s="9" t="str">
        <f t="shared" si="8"/>
        <v/>
      </c>
      <c r="Z50" s="23">
        <f t="shared" si="9"/>
        <v>0</v>
      </c>
      <c r="AA50" s="23" t="str">
        <f t="shared" si="10"/>
        <v/>
      </c>
      <c r="AB50" s="23">
        <f t="shared" si="11"/>
        <v>0</v>
      </c>
      <c r="AC50" s="132" t="str">
        <f t="shared" si="12"/>
        <v/>
      </c>
      <c r="AD50" s="15" t="str">
        <f t="shared" si="13"/>
        <v/>
      </c>
    </row>
    <row r="51" spans="1:30" x14ac:dyDescent="0.3">
      <c r="A51" s="146"/>
      <c r="B51" s="58"/>
      <c r="C51" s="58"/>
      <c r="D51" s="16"/>
      <c r="E51" s="118"/>
      <c r="F51" s="112" t="str">
        <f t="shared" si="17"/>
        <v/>
      </c>
      <c r="G51" s="115" t="str">
        <f t="shared" si="0"/>
        <v/>
      </c>
      <c r="H51" s="130" t="str">
        <f t="shared" si="21"/>
        <v/>
      </c>
      <c r="I51" s="130" t="str">
        <f t="shared" si="21"/>
        <v/>
      </c>
      <c r="J51" s="131" t="str">
        <f t="shared" si="21"/>
        <v/>
      </c>
      <c r="K51" s="130" t="str">
        <f t="shared" si="21"/>
        <v/>
      </c>
      <c r="L51" s="130" t="str">
        <f t="shared" si="21"/>
        <v/>
      </c>
      <c r="M51" s="131" t="str">
        <f t="shared" si="21"/>
        <v/>
      </c>
      <c r="N51" s="130" t="str">
        <f t="shared" si="21"/>
        <v/>
      </c>
      <c r="O51" s="130" t="str">
        <f t="shared" si="21"/>
        <v/>
      </c>
      <c r="P51" s="131" t="str">
        <f t="shared" si="21"/>
        <v/>
      </c>
      <c r="Q51" s="23" t="str">
        <f t="shared" si="2"/>
        <v/>
      </c>
      <c r="R51" s="23" t="str">
        <f t="shared" si="3"/>
        <v/>
      </c>
      <c r="S51" s="136" t="str">
        <f t="shared" si="4"/>
        <v/>
      </c>
      <c r="T51" s="24" t="str">
        <f t="shared" si="5"/>
        <v/>
      </c>
      <c r="U51" s="23">
        <f t="shared" si="6"/>
        <v>0</v>
      </c>
      <c r="V51" s="14" t="str">
        <f t="shared" si="22"/>
        <v/>
      </c>
      <c r="W51" s="14" t="str">
        <f t="shared" si="22"/>
        <v/>
      </c>
      <c r="X51" s="14" t="str">
        <f t="shared" si="22"/>
        <v/>
      </c>
      <c r="Y51" s="9" t="str">
        <f t="shared" si="8"/>
        <v/>
      </c>
      <c r="Z51" s="23">
        <f t="shared" si="9"/>
        <v>0</v>
      </c>
      <c r="AA51" s="23" t="str">
        <f t="shared" si="10"/>
        <v/>
      </c>
      <c r="AB51" s="23">
        <f t="shared" si="11"/>
        <v>0</v>
      </c>
      <c r="AC51" s="132" t="str">
        <f t="shared" si="12"/>
        <v/>
      </c>
      <c r="AD51" s="15" t="str">
        <f t="shared" si="13"/>
        <v/>
      </c>
    </row>
    <row r="52" spans="1:30" x14ac:dyDescent="0.3">
      <c r="A52" s="146"/>
      <c r="B52" s="58"/>
      <c r="C52" s="58"/>
      <c r="D52" s="16"/>
      <c r="E52" s="118"/>
      <c r="F52" s="112" t="str">
        <f t="shared" si="17"/>
        <v/>
      </c>
      <c r="G52" s="115" t="str">
        <f t="shared" si="0"/>
        <v/>
      </c>
      <c r="H52" s="130" t="str">
        <f t="shared" si="21"/>
        <v/>
      </c>
      <c r="I52" s="130" t="str">
        <f t="shared" si="21"/>
        <v/>
      </c>
      <c r="J52" s="131" t="str">
        <f t="shared" si="21"/>
        <v/>
      </c>
      <c r="K52" s="130" t="str">
        <f t="shared" si="21"/>
        <v/>
      </c>
      <c r="L52" s="130" t="str">
        <f t="shared" si="21"/>
        <v/>
      </c>
      <c r="M52" s="131" t="str">
        <f t="shared" si="21"/>
        <v/>
      </c>
      <c r="N52" s="130" t="str">
        <f t="shared" si="21"/>
        <v/>
      </c>
      <c r="O52" s="130" t="str">
        <f t="shared" si="21"/>
        <v/>
      </c>
      <c r="P52" s="131" t="str">
        <f t="shared" si="21"/>
        <v/>
      </c>
      <c r="Q52" s="23" t="str">
        <f t="shared" si="2"/>
        <v/>
      </c>
      <c r="R52" s="23" t="str">
        <f t="shared" si="3"/>
        <v/>
      </c>
      <c r="S52" s="136" t="str">
        <f t="shared" si="4"/>
        <v/>
      </c>
      <c r="T52" s="24" t="str">
        <f t="shared" si="5"/>
        <v/>
      </c>
      <c r="U52" s="23">
        <f t="shared" si="6"/>
        <v>0</v>
      </c>
      <c r="V52" s="14" t="str">
        <f t="shared" si="22"/>
        <v/>
      </c>
      <c r="W52" s="14" t="str">
        <f t="shared" si="22"/>
        <v/>
      </c>
      <c r="X52" s="14" t="str">
        <f t="shared" si="22"/>
        <v/>
      </c>
      <c r="Y52" s="9" t="str">
        <f t="shared" si="8"/>
        <v/>
      </c>
      <c r="Z52" s="23">
        <f t="shared" si="9"/>
        <v>0</v>
      </c>
      <c r="AA52" s="23" t="str">
        <f t="shared" si="10"/>
        <v/>
      </c>
      <c r="AB52" s="23">
        <f t="shared" si="11"/>
        <v>0</v>
      </c>
      <c r="AC52" s="132" t="str">
        <f t="shared" si="12"/>
        <v/>
      </c>
      <c r="AD52" s="15" t="str">
        <f t="shared" si="13"/>
        <v/>
      </c>
    </row>
    <row r="53" spans="1:30" x14ac:dyDescent="0.3">
      <c r="A53" s="146"/>
      <c r="B53" s="58"/>
      <c r="C53" s="58"/>
      <c r="D53" s="16"/>
      <c r="E53" s="118"/>
      <c r="F53" s="112" t="str">
        <f t="shared" si="17"/>
        <v/>
      </c>
      <c r="G53" s="115" t="str">
        <f t="shared" si="0"/>
        <v/>
      </c>
      <c r="H53" s="130" t="str">
        <f t="shared" si="21"/>
        <v/>
      </c>
      <c r="I53" s="130" t="str">
        <f t="shared" si="21"/>
        <v/>
      </c>
      <c r="J53" s="131" t="str">
        <f t="shared" si="21"/>
        <v/>
      </c>
      <c r="K53" s="130" t="str">
        <f t="shared" si="21"/>
        <v/>
      </c>
      <c r="L53" s="130" t="str">
        <f t="shared" si="21"/>
        <v/>
      </c>
      <c r="M53" s="131" t="str">
        <f t="shared" si="21"/>
        <v/>
      </c>
      <c r="N53" s="130" t="str">
        <f t="shared" si="21"/>
        <v/>
      </c>
      <c r="O53" s="130" t="str">
        <f t="shared" si="21"/>
        <v/>
      </c>
      <c r="P53" s="131" t="str">
        <f t="shared" si="21"/>
        <v/>
      </c>
      <c r="Q53" s="23" t="str">
        <f t="shared" si="2"/>
        <v/>
      </c>
      <c r="R53" s="23" t="str">
        <f t="shared" si="3"/>
        <v/>
      </c>
      <c r="S53" s="136" t="str">
        <f t="shared" si="4"/>
        <v/>
      </c>
      <c r="T53" s="24" t="str">
        <f t="shared" si="5"/>
        <v/>
      </c>
      <c r="U53" s="23">
        <f t="shared" si="6"/>
        <v>0</v>
      </c>
      <c r="V53" s="14" t="str">
        <f t="shared" si="22"/>
        <v/>
      </c>
      <c r="W53" s="14" t="str">
        <f t="shared" si="22"/>
        <v/>
      </c>
      <c r="X53" s="14" t="str">
        <f t="shared" si="22"/>
        <v/>
      </c>
      <c r="Y53" s="9" t="str">
        <f t="shared" si="8"/>
        <v/>
      </c>
      <c r="Z53" s="23">
        <f t="shared" si="9"/>
        <v>0</v>
      </c>
      <c r="AA53" s="23" t="str">
        <f t="shared" si="10"/>
        <v/>
      </c>
      <c r="AB53" s="23">
        <f t="shared" si="11"/>
        <v>0</v>
      </c>
      <c r="AC53" s="132" t="str">
        <f t="shared" si="12"/>
        <v/>
      </c>
      <c r="AD53" s="15" t="str">
        <f t="shared" si="13"/>
        <v/>
      </c>
    </row>
  </sheetData>
  <sheetProtection algorithmName="SHA-512" hashValue="pWgloynI8etestTYAqSuuByXZAatlvHpLYo1nLPg2xKGYipU9saEHNYDK9YxVdjPzg4XHyhgayDPAvDkj2A6Ug==" saltValue="dgJI/uVaYzc73UAti4+cuA==" spinCount="100000" sheet="1" objects="1" scenarios="1" selectLockedCells="1" selectUnlockedCells="1"/>
  <autoFilter ref="A6:AD6">
    <sortState ref="A7:AG53">
      <sortCondition ref="F6"/>
    </sortState>
  </autoFilter>
  <mergeCells count="3">
    <mergeCell ref="H5:U5"/>
    <mergeCell ref="V5:Z5"/>
    <mergeCell ref="AA5:AB5"/>
  </mergeCells>
  <phoneticPr fontId="41" type="noConversion"/>
  <conditionalFormatting sqref="D3 A7:AD53">
    <cfRule type="expression" dxfId="15" priority="1">
      <formula>OR($F3=4,$F3=5)</formula>
    </cfRule>
    <cfRule type="expression" dxfId="14" priority="2">
      <formula>$F3=3</formula>
    </cfRule>
    <cfRule type="expression" dxfId="13" priority="3">
      <formula>$F3=2</formula>
    </cfRule>
    <cfRule type="expression" dxfId="12" priority="4">
      <formula>$F3=1</formula>
    </cfRule>
  </conditionalFormatting>
  <dataValidations count="1">
    <dataValidation type="list" allowBlank="1" showInputMessage="1" showErrorMessage="1" sqref="D3">
      <formula1>Catégories</formula1>
    </dataValidation>
  </dataValidations>
  <pageMargins left="0.23622047244094491" right="0.23622047244094491" top="0.74803149606299213" bottom="0.74803149606299213" header="0.31496062992125984" footer="0.31496062992125984"/>
  <pageSetup paperSize="9" scale="49" orientation="landscape" copies="2" r:id="rId1"/>
  <headerFooter>
    <oddFooter>&amp;C&amp;1#&amp;"Arial"&amp;6&amp;K626469Internal</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E28"/>
  <sheetViews>
    <sheetView workbookViewId="0">
      <selection activeCell="J15" sqref="J15"/>
    </sheetView>
  </sheetViews>
  <sheetFormatPr baseColWidth="10" defaultColWidth="11.42578125" defaultRowHeight="15" x14ac:dyDescent="0.25"/>
  <cols>
    <col min="1" max="1" width="21" customWidth="1"/>
    <col min="2" max="2" width="26.140625" style="8" customWidth="1"/>
    <col min="3" max="3" width="3" style="8" customWidth="1"/>
    <col min="4" max="4" width="6.28515625" style="8" customWidth="1"/>
    <col min="5" max="5" width="12.42578125" style="8" customWidth="1"/>
    <col min="6" max="6" width="12.42578125" customWidth="1"/>
    <col min="7" max="7" width="12.42578125" bestFit="1" customWidth="1"/>
  </cols>
  <sheetData>
    <row r="1" spans="1:5" x14ac:dyDescent="0.25">
      <c r="A1" s="34" t="s">
        <v>56</v>
      </c>
      <c r="B1" s="137" t="s">
        <v>44</v>
      </c>
    </row>
    <row r="2" spans="1:5" x14ac:dyDescent="0.25">
      <c r="A2" s="34" t="s">
        <v>55</v>
      </c>
      <c r="B2" s="8" t="s">
        <v>10</v>
      </c>
      <c r="C2" s="8" t="s">
        <v>3</v>
      </c>
      <c r="D2" s="8" t="s">
        <v>64</v>
      </c>
      <c r="E2" s="8" t="s">
        <v>43</v>
      </c>
    </row>
    <row r="3" spans="1:5" x14ac:dyDescent="0.25">
      <c r="A3" s="70" t="s">
        <v>96</v>
      </c>
      <c r="C3" s="8">
        <v>1</v>
      </c>
      <c r="E3" s="8">
        <v>1</v>
      </c>
    </row>
    <row r="4" spans="1:5" x14ac:dyDescent="0.25">
      <c r="A4" s="70" t="s">
        <v>93</v>
      </c>
      <c r="B4" s="8">
        <v>1</v>
      </c>
      <c r="E4" s="8">
        <v>1</v>
      </c>
    </row>
    <row r="5" spans="1:5" x14ac:dyDescent="0.25">
      <c r="A5" s="70" t="s">
        <v>103</v>
      </c>
      <c r="B5" s="8">
        <v>1</v>
      </c>
      <c r="E5" s="8">
        <v>1</v>
      </c>
    </row>
    <row r="6" spans="1:5" x14ac:dyDescent="0.25">
      <c r="A6" s="70" t="s">
        <v>9</v>
      </c>
      <c r="B6" s="8">
        <v>1</v>
      </c>
      <c r="C6" s="8">
        <v>9</v>
      </c>
      <c r="E6" s="8">
        <v>10</v>
      </c>
    </row>
    <row r="7" spans="1:5" x14ac:dyDescent="0.25">
      <c r="A7" s="70" t="s">
        <v>95</v>
      </c>
      <c r="B7" s="8">
        <v>1</v>
      </c>
      <c r="C7" s="8">
        <v>1</v>
      </c>
      <c r="E7" s="8">
        <v>2</v>
      </c>
    </row>
    <row r="8" spans="1:5" x14ac:dyDescent="0.25">
      <c r="A8" s="70" t="s">
        <v>100</v>
      </c>
      <c r="B8" s="8">
        <v>2</v>
      </c>
      <c r="C8" s="8">
        <v>21</v>
      </c>
      <c r="E8" s="8">
        <v>23</v>
      </c>
    </row>
    <row r="9" spans="1:5" x14ac:dyDescent="0.25">
      <c r="A9" s="70" t="s">
        <v>98</v>
      </c>
      <c r="C9" s="8">
        <v>4</v>
      </c>
      <c r="E9" s="8">
        <v>4</v>
      </c>
    </row>
    <row r="10" spans="1:5" x14ac:dyDescent="0.25">
      <c r="A10" s="70" t="s">
        <v>99</v>
      </c>
      <c r="C10" s="8">
        <v>2</v>
      </c>
      <c r="E10" s="8">
        <v>2</v>
      </c>
    </row>
    <row r="11" spans="1:5" x14ac:dyDescent="0.25">
      <c r="A11" s="70" t="s">
        <v>101</v>
      </c>
      <c r="B11" s="8">
        <v>2</v>
      </c>
      <c r="C11" s="8">
        <v>19</v>
      </c>
      <c r="E11" s="8">
        <v>21</v>
      </c>
    </row>
    <row r="12" spans="1:5" x14ac:dyDescent="0.25">
      <c r="A12" s="70" t="s">
        <v>102</v>
      </c>
      <c r="C12" s="8">
        <v>10</v>
      </c>
      <c r="E12" s="8">
        <v>10</v>
      </c>
    </row>
    <row r="13" spans="1:5" x14ac:dyDescent="0.25">
      <c r="A13" s="70" t="s">
        <v>97</v>
      </c>
      <c r="B13" s="8">
        <v>1</v>
      </c>
      <c r="C13" s="8">
        <v>1</v>
      </c>
      <c r="E13" s="8">
        <v>2</v>
      </c>
    </row>
    <row r="14" spans="1:5" x14ac:dyDescent="0.25">
      <c r="A14" s="70" t="s">
        <v>64</v>
      </c>
    </row>
    <row r="15" spans="1:5" x14ac:dyDescent="0.25">
      <c r="A15" s="70" t="s">
        <v>43</v>
      </c>
      <c r="B15" s="8">
        <v>9</v>
      </c>
      <c r="C15" s="8">
        <v>68</v>
      </c>
      <c r="E15" s="8">
        <v>77</v>
      </c>
    </row>
    <row r="17" spans="1:2" x14ac:dyDescent="0.25">
      <c r="A17" s="34" t="s">
        <v>55</v>
      </c>
      <c r="B17" s="8" t="s">
        <v>56</v>
      </c>
    </row>
    <row r="18" spans="1:2" x14ac:dyDescent="0.25">
      <c r="A18" s="70"/>
    </row>
    <row r="19" spans="1:2" x14ac:dyDescent="0.25">
      <c r="A19" s="70" t="s">
        <v>38</v>
      </c>
      <c r="B19" s="8">
        <v>1</v>
      </c>
    </row>
    <row r="20" spans="1:2" x14ac:dyDescent="0.25">
      <c r="A20" s="70" t="s">
        <v>61</v>
      </c>
      <c r="B20" s="8">
        <v>13</v>
      </c>
    </row>
    <row r="21" spans="1:2" x14ac:dyDescent="0.25">
      <c r="A21" s="70" t="s">
        <v>58</v>
      </c>
      <c r="B21" s="8">
        <v>19</v>
      </c>
    </row>
    <row r="22" spans="1:2" x14ac:dyDescent="0.25">
      <c r="A22" s="70" t="s">
        <v>34</v>
      </c>
      <c r="B22" s="8">
        <v>5</v>
      </c>
    </row>
    <row r="23" spans="1:2" x14ac:dyDescent="0.25">
      <c r="A23" s="70" t="s">
        <v>62</v>
      </c>
      <c r="B23" s="8">
        <v>24</v>
      </c>
    </row>
    <row r="24" spans="1:2" x14ac:dyDescent="0.25">
      <c r="A24" s="70" t="s">
        <v>36</v>
      </c>
      <c r="B24" s="8">
        <v>1</v>
      </c>
    </row>
    <row r="25" spans="1:2" x14ac:dyDescent="0.25">
      <c r="A25" s="70" t="s">
        <v>59</v>
      </c>
      <c r="B25" s="8">
        <v>3</v>
      </c>
    </row>
    <row r="26" spans="1:2" x14ac:dyDescent="0.25">
      <c r="A26" s="70" t="s">
        <v>37</v>
      </c>
      <c r="B26" s="8">
        <v>2</v>
      </c>
    </row>
    <row r="27" spans="1:2" x14ac:dyDescent="0.25">
      <c r="A27" s="70" t="s">
        <v>60</v>
      </c>
      <c r="B27" s="8">
        <v>9</v>
      </c>
    </row>
    <row r="28" spans="1:2" x14ac:dyDescent="0.25">
      <c r="A28" s="70" t="s">
        <v>43</v>
      </c>
      <c r="B28" s="8">
        <v>77</v>
      </c>
    </row>
  </sheetData>
  <pageMargins left="0.7" right="0.7" top="0.75" bottom="0.75" header="0.3" footer="0.3"/>
  <pageSetup paperSize="9" orientation="portrait" horizontalDpi="4294967293" r:id="rId3"/>
  <headerFooter>
    <oddFooter>&amp;C&amp;1#&amp;"Arial"&amp;6&amp;K626469Internal</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2">
    <tabColor theme="3" tint="-0.249977111117893"/>
    <pageSetUpPr fitToPage="1"/>
  </sheetPr>
  <dimension ref="A1:AD46"/>
  <sheetViews>
    <sheetView zoomScale="85" zoomScaleNormal="85" workbookViewId="0">
      <selection activeCell="J59" sqref="J59"/>
    </sheetView>
  </sheetViews>
  <sheetFormatPr baseColWidth="10" defaultColWidth="11.42578125" defaultRowHeight="18.75" x14ac:dyDescent="0.3"/>
  <cols>
    <col min="1" max="1" width="12.28515625" bestFit="1" customWidth="1"/>
    <col min="2" max="2" width="15.42578125" style="70" bestFit="1" customWidth="1"/>
    <col min="3" max="3" width="12.7109375" style="70" bestFit="1" customWidth="1"/>
    <col min="4" max="4" width="12.42578125" customWidth="1"/>
    <col min="5" max="5" width="16.140625" style="70" customWidth="1"/>
    <col min="6" max="6" width="11.7109375" style="64" customWidth="1"/>
    <col min="7" max="7" width="11.42578125" style="113"/>
    <col min="8" max="9" width="7" style="8" customWidth="1"/>
    <col min="10" max="10" width="10.140625" style="8" customWidth="1"/>
    <col min="11" max="12" width="7" style="8" customWidth="1"/>
    <col min="13" max="13" width="10" style="8" customWidth="1"/>
    <col min="14" max="15" width="8.42578125" style="8" customWidth="1"/>
    <col min="16" max="16" width="13.28515625" style="8" bestFit="1" customWidth="1"/>
    <col min="17" max="18" width="7.42578125" style="19" customWidth="1"/>
    <col min="19" max="19" width="11.42578125" customWidth="1"/>
    <col min="20" max="20" width="10.42578125" style="18" bestFit="1" customWidth="1"/>
    <col min="21" max="21" width="11.42578125" style="19"/>
    <col min="22" max="24" width="0" hidden="1" customWidth="1"/>
    <col min="25" max="25" width="8.28515625" hidden="1" customWidth="1"/>
    <col min="26" max="26" width="11.28515625" style="21" hidden="1" customWidth="1"/>
    <col min="27" max="27" width="11.28515625" style="21" customWidth="1"/>
    <col min="28" max="28" width="11" style="21" bestFit="1" customWidth="1"/>
    <col min="29" max="29" width="12.85546875" style="8" hidden="1" customWidth="1"/>
    <col min="30" max="30" width="14.28515625" hidden="1" customWidth="1"/>
  </cols>
  <sheetData>
    <row r="1" spans="1:30" ht="27" x14ac:dyDescent="0.5">
      <c r="A1" s="104" t="s">
        <v>301</v>
      </c>
    </row>
    <row r="2" spans="1:30" ht="15" customHeight="1" x14ac:dyDescent="0.5">
      <c r="A2" s="104"/>
      <c r="D2" s="110" t="s">
        <v>7</v>
      </c>
    </row>
    <row r="3" spans="1:30" ht="15" customHeight="1" x14ac:dyDescent="0.5">
      <c r="A3" s="104"/>
      <c r="D3" s="67" t="s">
        <v>39</v>
      </c>
    </row>
    <row r="4" spans="1:30" s="234" customFormat="1" x14ac:dyDescent="0.3">
      <c r="B4" s="234">
        <v>2</v>
      </c>
      <c r="C4" s="234">
        <v>3</v>
      </c>
      <c r="D4" s="234">
        <v>6</v>
      </c>
      <c r="E4" s="234">
        <v>8</v>
      </c>
      <c r="F4" s="235"/>
      <c r="G4" s="236"/>
      <c r="H4" s="234">
        <v>8</v>
      </c>
      <c r="I4" s="234">
        <v>9</v>
      </c>
      <c r="J4" s="234">
        <v>10</v>
      </c>
      <c r="K4" s="234">
        <v>11</v>
      </c>
      <c r="L4" s="234">
        <v>12</v>
      </c>
      <c r="M4" s="234">
        <v>13</v>
      </c>
      <c r="N4" s="234">
        <v>14</v>
      </c>
      <c r="O4" s="234">
        <v>15</v>
      </c>
      <c r="P4" s="234">
        <v>16</v>
      </c>
      <c r="Q4" s="237"/>
      <c r="R4" s="237"/>
      <c r="T4" s="238"/>
      <c r="U4" s="237"/>
      <c r="V4" s="234">
        <v>8</v>
      </c>
      <c r="W4" s="234">
        <v>9</v>
      </c>
      <c r="X4" s="234">
        <v>10</v>
      </c>
      <c r="Z4" s="237"/>
      <c r="AA4" s="237">
        <v>9</v>
      </c>
      <c r="AB4" s="237"/>
      <c r="AC4" s="239"/>
    </row>
    <row r="5" spans="1:30" ht="15" x14ac:dyDescent="0.25">
      <c r="B5" s="8"/>
      <c r="C5" s="8"/>
      <c r="E5" s="8"/>
      <c r="F5" s="108" t="s">
        <v>24</v>
      </c>
      <c r="G5" s="108"/>
      <c r="H5" s="259" t="s">
        <v>21</v>
      </c>
      <c r="I5" s="260"/>
      <c r="J5" s="260"/>
      <c r="K5" s="260"/>
      <c r="L5" s="260"/>
      <c r="M5" s="260"/>
      <c r="N5" s="260"/>
      <c r="O5" s="260"/>
      <c r="P5" s="260"/>
      <c r="Q5" s="260"/>
      <c r="R5" s="260"/>
      <c r="S5" s="260"/>
      <c r="T5" s="260"/>
      <c r="U5" s="261"/>
      <c r="V5" s="259" t="s">
        <v>15</v>
      </c>
      <c r="W5" s="260"/>
      <c r="X5" s="260"/>
      <c r="Y5" s="260"/>
      <c r="Z5" s="261"/>
      <c r="AA5" s="262" t="s">
        <v>48</v>
      </c>
      <c r="AB5" s="262"/>
      <c r="AC5" s="126" t="s">
        <v>40</v>
      </c>
      <c r="AD5" s="29" t="s">
        <v>41</v>
      </c>
    </row>
    <row r="6" spans="1:30" s="10" customFormat="1" ht="30" x14ac:dyDescent="0.25">
      <c r="A6" s="109" t="s">
        <v>57</v>
      </c>
      <c r="B6" s="110" t="s">
        <v>0</v>
      </c>
      <c r="C6" s="110" t="s">
        <v>5</v>
      </c>
      <c r="D6" s="110" t="s">
        <v>7</v>
      </c>
      <c r="E6" s="110" t="s">
        <v>1</v>
      </c>
      <c r="F6" s="17" t="s">
        <v>24</v>
      </c>
      <c r="G6" s="20" t="s">
        <v>23</v>
      </c>
      <c r="H6" s="17" t="s">
        <v>80</v>
      </c>
      <c r="I6" s="17" t="s">
        <v>79</v>
      </c>
      <c r="J6" s="17" t="s">
        <v>81</v>
      </c>
      <c r="K6" s="17" t="s">
        <v>82</v>
      </c>
      <c r="L6" s="17" t="s">
        <v>83</v>
      </c>
      <c r="M6" s="17" t="s">
        <v>84</v>
      </c>
      <c r="N6" s="17" t="s">
        <v>85</v>
      </c>
      <c r="O6" s="17" t="s">
        <v>86</v>
      </c>
      <c r="P6" s="17" t="s">
        <v>87</v>
      </c>
      <c r="Q6" s="22" t="s">
        <v>77</v>
      </c>
      <c r="R6" s="22" t="s">
        <v>78</v>
      </c>
      <c r="S6" s="17" t="s">
        <v>88</v>
      </c>
      <c r="T6" s="17" t="s">
        <v>16</v>
      </c>
      <c r="U6" s="20" t="s">
        <v>17</v>
      </c>
      <c r="V6" s="17" t="s">
        <v>12</v>
      </c>
      <c r="W6" s="17" t="s">
        <v>13</v>
      </c>
      <c r="X6" s="17" t="s">
        <v>33</v>
      </c>
      <c r="Y6" s="17" t="s">
        <v>22</v>
      </c>
      <c r="Z6" s="20" t="s">
        <v>20</v>
      </c>
      <c r="AA6" s="20" t="s">
        <v>49</v>
      </c>
      <c r="AB6" s="20" t="s">
        <v>50</v>
      </c>
      <c r="AC6" s="30" t="s">
        <v>89</v>
      </c>
      <c r="AD6" s="30" t="s">
        <v>51</v>
      </c>
    </row>
    <row r="7" spans="1:30" s="226" customFormat="1" x14ac:dyDescent="0.25">
      <c r="A7" s="117">
        <v>349</v>
      </c>
      <c r="B7" s="241" t="s">
        <v>256</v>
      </c>
      <c r="C7" s="241" t="s">
        <v>257</v>
      </c>
      <c r="D7" s="16" t="s">
        <v>303</v>
      </c>
      <c r="E7" s="241" t="s">
        <v>284</v>
      </c>
      <c r="F7" s="242">
        <f t="shared" ref="F7:F46" si="0">IF(AND(A7&lt;&gt;"",G7&gt;0),RANK(AD7,AD$7:AD$46,0),"")</f>
        <v>1</v>
      </c>
      <c r="G7" s="243">
        <f t="shared" ref="G7:G46" si="1">IF(A7&lt;&gt;"",U7+Z7+AB7,"")</f>
        <v>300</v>
      </c>
      <c r="H7" s="244">
        <f t="shared" ref="H7:P16" si="2">IFERROR(VLOOKUP($A7,Resultats_Trial,H$4,FALSE),"")</f>
        <v>26</v>
      </c>
      <c r="I7" s="244">
        <f t="shared" si="2"/>
        <v>0</v>
      </c>
      <c r="J7" s="245">
        <f t="shared" si="2"/>
        <v>9.7222222222222219E-4</v>
      </c>
      <c r="K7" s="244">
        <f t="shared" si="2"/>
        <v>21</v>
      </c>
      <c r="L7" s="244">
        <f t="shared" si="2"/>
        <v>0</v>
      </c>
      <c r="M7" s="245">
        <f t="shared" si="2"/>
        <v>7.8703703703703705E-4</v>
      </c>
      <c r="N7" s="244">
        <f t="shared" si="2"/>
        <v>16</v>
      </c>
      <c r="O7" s="244">
        <f t="shared" si="2"/>
        <v>5</v>
      </c>
      <c r="P7" s="245">
        <f t="shared" si="2"/>
        <v>1.238425925925926E-3</v>
      </c>
      <c r="Q7" s="246">
        <f t="shared" ref="Q7:Q46" si="3">IF($A7&lt;&gt;"",SUM(H7,K7,N7),"")</f>
        <v>63</v>
      </c>
      <c r="R7" s="246">
        <f t="shared" ref="R7:R46" si="4">IF($A7&lt;&gt;"",SUM(I7,L7,O7),"")</f>
        <v>5</v>
      </c>
      <c r="S7" s="232">
        <f t="shared" ref="S7:S46" si="5">IF($A7&lt;&gt;"",SUM(J7,M7,P7),"")</f>
        <v>2.9976851851851853E-3</v>
      </c>
      <c r="T7" s="247">
        <f t="shared" ref="T7:T46" si="6">IF($A7&lt;&gt;"",RANK(AC7,AC$7:AC$46,0),"")</f>
        <v>1</v>
      </c>
      <c r="U7" s="246">
        <f t="shared" ref="U7:U46" si="7">IF(AND($B7&lt;&gt;"",T7&lt;&gt;""),VLOOKUP(T7,Points_Classement,2,FALSE),0)</f>
        <v>150</v>
      </c>
      <c r="V7" s="222" t="str">
        <f t="shared" ref="V7:X26" si="8">IF($A7&lt;&gt;"",IFERROR(VLOOKUP($A7,Resultats_DH,V$4,FALSE),"-"),"")</f>
        <v>-</v>
      </c>
      <c r="W7" s="222" t="str">
        <f t="shared" si="8"/>
        <v>-</v>
      </c>
      <c r="X7" s="222" t="str">
        <f t="shared" si="8"/>
        <v>-</v>
      </c>
      <c r="Y7" s="223" t="str">
        <f t="shared" ref="Y7:Y46" si="9">IF(AND($A7&lt;&gt;"",X7&lt;&gt;"-"),RANK(X7,X$7:X$46,1),"")</f>
        <v/>
      </c>
      <c r="Z7" s="246">
        <f t="shared" ref="Z7:Z46" si="10">IF(AND($A7&lt;&gt;"",Y7&lt;&gt;""),VLOOKUP(Y7,Points_Classement,2,FALSE),0)</f>
        <v>0</v>
      </c>
      <c r="AA7" s="246">
        <f t="shared" ref="AA7:AA46" si="11">IF($A7&lt;&gt;"",IFERROR(VLOOKUP($A7,Resultats_XC,V$4,FALSE),"-"),"")</f>
        <v>1</v>
      </c>
      <c r="AB7" s="246">
        <f t="shared" ref="AB7:AB46" si="12">IF(AND($A7&lt;&gt;"",AA7&lt;&gt;""),IFERROR(VLOOKUP(AA7,Points_Classement,2,FALSE),0),0)</f>
        <v>150</v>
      </c>
      <c r="AC7" s="224">
        <f t="shared" ref="AC7:AC46" si="13">IF(A7&lt;&gt;"",+Q7*1000000- R7*1000-(HOUR(S7)*3600+MINUTE(S7)*60+SECOND(S7)),"")</f>
        <v>62994741</v>
      </c>
      <c r="AD7" s="225">
        <f t="shared" ref="AD7:AD46" si="14">IF($A7&lt;&gt;"",U7+Z7+AB7+(1-IF(Epreuve_prépondérante="DH",IFERROR(Y7/100,1),IF(Epreuve_prépondérante="Trial",IFERROR(T7/100,1),IFERROR(AA7/100,1)))),"")</f>
        <v>300</v>
      </c>
    </row>
    <row r="8" spans="1:30" x14ac:dyDescent="0.3">
      <c r="A8" s="71"/>
      <c r="B8" s="105"/>
      <c r="C8" s="105"/>
      <c r="D8" s="116"/>
      <c r="E8" s="118"/>
      <c r="F8" s="112" t="str">
        <f t="shared" si="0"/>
        <v/>
      </c>
      <c r="G8" s="115" t="str">
        <f t="shared" si="1"/>
        <v/>
      </c>
      <c r="H8" s="130" t="str">
        <f t="shared" si="2"/>
        <v/>
      </c>
      <c r="I8" s="130" t="str">
        <f t="shared" si="2"/>
        <v/>
      </c>
      <c r="J8" s="131" t="str">
        <f t="shared" si="2"/>
        <v/>
      </c>
      <c r="K8" s="130" t="str">
        <f t="shared" si="2"/>
        <v/>
      </c>
      <c r="L8" s="130" t="str">
        <f t="shared" si="2"/>
        <v/>
      </c>
      <c r="M8" s="131" t="str">
        <f t="shared" si="2"/>
        <v/>
      </c>
      <c r="N8" s="130" t="str">
        <f t="shared" si="2"/>
        <v/>
      </c>
      <c r="O8" s="130" t="str">
        <f t="shared" si="2"/>
        <v/>
      </c>
      <c r="P8" s="131" t="str">
        <f t="shared" si="2"/>
        <v/>
      </c>
      <c r="Q8" s="23" t="str">
        <f t="shared" si="3"/>
        <v/>
      </c>
      <c r="R8" s="23" t="str">
        <f t="shared" si="4"/>
        <v/>
      </c>
      <c r="S8" s="136" t="str">
        <f t="shared" si="5"/>
        <v/>
      </c>
      <c r="T8" s="24" t="str">
        <f t="shared" si="6"/>
        <v/>
      </c>
      <c r="U8" s="23">
        <f t="shared" si="7"/>
        <v>0</v>
      </c>
      <c r="V8" s="14" t="str">
        <f t="shared" si="8"/>
        <v/>
      </c>
      <c r="W8" s="14" t="str">
        <f t="shared" si="8"/>
        <v/>
      </c>
      <c r="X8" s="14" t="str">
        <f t="shared" si="8"/>
        <v/>
      </c>
      <c r="Y8" s="9" t="str">
        <f t="shared" si="9"/>
        <v/>
      </c>
      <c r="Z8" s="23">
        <f t="shared" si="10"/>
        <v>0</v>
      </c>
      <c r="AA8" s="23" t="str">
        <f t="shared" si="11"/>
        <v/>
      </c>
      <c r="AB8" s="23">
        <f t="shared" si="12"/>
        <v>0</v>
      </c>
      <c r="AC8" s="132" t="str">
        <f t="shared" si="13"/>
        <v/>
      </c>
      <c r="AD8" s="15" t="str">
        <f t="shared" si="14"/>
        <v/>
      </c>
    </row>
    <row r="9" spans="1:30" x14ac:dyDescent="0.3">
      <c r="A9" s="71"/>
      <c r="B9" s="105"/>
      <c r="C9" s="105"/>
      <c r="D9" s="116"/>
      <c r="E9" s="107"/>
      <c r="F9" s="112" t="str">
        <f t="shared" si="0"/>
        <v/>
      </c>
      <c r="G9" s="115" t="str">
        <f t="shared" si="1"/>
        <v/>
      </c>
      <c r="H9" s="130" t="str">
        <f t="shared" si="2"/>
        <v/>
      </c>
      <c r="I9" s="130" t="str">
        <f t="shared" si="2"/>
        <v/>
      </c>
      <c r="J9" s="131" t="str">
        <f t="shared" si="2"/>
        <v/>
      </c>
      <c r="K9" s="130" t="str">
        <f t="shared" si="2"/>
        <v/>
      </c>
      <c r="L9" s="130" t="str">
        <f t="shared" si="2"/>
        <v/>
      </c>
      <c r="M9" s="131" t="str">
        <f t="shared" si="2"/>
        <v/>
      </c>
      <c r="N9" s="130" t="str">
        <f t="shared" si="2"/>
        <v/>
      </c>
      <c r="O9" s="130" t="str">
        <f t="shared" si="2"/>
        <v/>
      </c>
      <c r="P9" s="131" t="str">
        <f t="shared" si="2"/>
        <v/>
      </c>
      <c r="Q9" s="23" t="str">
        <f t="shared" si="3"/>
        <v/>
      </c>
      <c r="R9" s="23" t="str">
        <f t="shared" si="4"/>
        <v/>
      </c>
      <c r="S9" s="136" t="str">
        <f t="shared" si="5"/>
        <v/>
      </c>
      <c r="T9" s="24" t="str">
        <f t="shared" si="6"/>
        <v/>
      </c>
      <c r="U9" s="23">
        <f t="shared" si="7"/>
        <v>0</v>
      </c>
      <c r="V9" s="14" t="str">
        <f t="shared" si="8"/>
        <v/>
      </c>
      <c r="W9" s="14" t="str">
        <f t="shared" si="8"/>
        <v/>
      </c>
      <c r="X9" s="14" t="str">
        <f t="shared" si="8"/>
        <v/>
      </c>
      <c r="Y9" s="9" t="str">
        <f t="shared" si="9"/>
        <v/>
      </c>
      <c r="Z9" s="23">
        <f t="shared" si="10"/>
        <v>0</v>
      </c>
      <c r="AA9" s="23" t="str">
        <f t="shared" si="11"/>
        <v/>
      </c>
      <c r="AB9" s="23">
        <f t="shared" si="12"/>
        <v>0</v>
      </c>
      <c r="AC9" s="132" t="str">
        <f t="shared" si="13"/>
        <v/>
      </c>
      <c r="AD9" s="15" t="str">
        <f t="shared" si="14"/>
        <v/>
      </c>
    </row>
    <row r="10" spans="1:30" x14ac:dyDescent="0.3">
      <c r="A10" s="71"/>
      <c r="B10" s="105"/>
      <c r="C10" s="105"/>
      <c r="D10" s="116"/>
      <c r="E10" s="118"/>
      <c r="F10" s="112" t="str">
        <f t="shared" si="0"/>
        <v/>
      </c>
      <c r="G10" s="115" t="str">
        <f t="shared" si="1"/>
        <v/>
      </c>
      <c r="H10" s="130" t="str">
        <f t="shared" si="2"/>
        <v/>
      </c>
      <c r="I10" s="130" t="str">
        <f t="shared" si="2"/>
        <v/>
      </c>
      <c r="J10" s="131" t="str">
        <f t="shared" si="2"/>
        <v/>
      </c>
      <c r="K10" s="130" t="str">
        <f t="shared" si="2"/>
        <v/>
      </c>
      <c r="L10" s="130" t="str">
        <f t="shared" si="2"/>
        <v/>
      </c>
      <c r="M10" s="131" t="str">
        <f t="shared" si="2"/>
        <v/>
      </c>
      <c r="N10" s="130" t="str">
        <f t="shared" si="2"/>
        <v/>
      </c>
      <c r="O10" s="130" t="str">
        <f t="shared" si="2"/>
        <v/>
      </c>
      <c r="P10" s="131" t="str">
        <f t="shared" si="2"/>
        <v/>
      </c>
      <c r="Q10" s="23" t="str">
        <f t="shared" si="3"/>
        <v/>
      </c>
      <c r="R10" s="23" t="str">
        <f t="shared" si="4"/>
        <v/>
      </c>
      <c r="S10" s="136" t="str">
        <f t="shared" si="5"/>
        <v/>
      </c>
      <c r="T10" s="24" t="str">
        <f t="shared" si="6"/>
        <v/>
      </c>
      <c r="U10" s="23">
        <f t="shared" si="7"/>
        <v>0</v>
      </c>
      <c r="V10" s="14" t="str">
        <f t="shared" si="8"/>
        <v/>
      </c>
      <c r="W10" s="14" t="str">
        <f t="shared" si="8"/>
        <v/>
      </c>
      <c r="X10" s="14" t="str">
        <f t="shared" si="8"/>
        <v/>
      </c>
      <c r="Y10" s="9" t="str">
        <f t="shared" si="9"/>
        <v/>
      </c>
      <c r="Z10" s="23">
        <f t="shared" si="10"/>
        <v>0</v>
      </c>
      <c r="AA10" s="23" t="str">
        <f t="shared" si="11"/>
        <v/>
      </c>
      <c r="AB10" s="23">
        <f t="shared" si="12"/>
        <v>0</v>
      </c>
      <c r="AC10" s="132" t="str">
        <f t="shared" si="13"/>
        <v/>
      </c>
      <c r="AD10" s="15" t="str">
        <f t="shared" si="14"/>
        <v/>
      </c>
    </row>
    <row r="11" spans="1:30" x14ac:dyDescent="0.3">
      <c r="A11" s="71"/>
      <c r="B11" s="105"/>
      <c r="C11" s="105"/>
      <c r="D11" s="116"/>
      <c r="E11" s="118"/>
      <c r="F11" s="112" t="str">
        <f t="shared" si="0"/>
        <v/>
      </c>
      <c r="G11" s="115" t="str">
        <f t="shared" si="1"/>
        <v/>
      </c>
      <c r="H11" s="130" t="str">
        <f t="shared" si="2"/>
        <v/>
      </c>
      <c r="I11" s="130" t="str">
        <f t="shared" si="2"/>
        <v/>
      </c>
      <c r="J11" s="131" t="str">
        <f t="shared" si="2"/>
        <v/>
      </c>
      <c r="K11" s="130" t="str">
        <f t="shared" si="2"/>
        <v/>
      </c>
      <c r="L11" s="130" t="str">
        <f t="shared" si="2"/>
        <v/>
      </c>
      <c r="M11" s="131" t="str">
        <f t="shared" si="2"/>
        <v/>
      </c>
      <c r="N11" s="130" t="str">
        <f t="shared" si="2"/>
        <v/>
      </c>
      <c r="O11" s="130" t="str">
        <f t="shared" si="2"/>
        <v/>
      </c>
      <c r="P11" s="131" t="str">
        <f t="shared" si="2"/>
        <v/>
      </c>
      <c r="Q11" s="23" t="str">
        <f t="shared" si="3"/>
        <v/>
      </c>
      <c r="R11" s="23" t="str">
        <f t="shared" si="4"/>
        <v/>
      </c>
      <c r="S11" s="136" t="str">
        <f t="shared" si="5"/>
        <v/>
      </c>
      <c r="T11" s="24" t="str">
        <f t="shared" si="6"/>
        <v/>
      </c>
      <c r="U11" s="23">
        <f t="shared" si="7"/>
        <v>0</v>
      </c>
      <c r="V11" s="14" t="str">
        <f t="shared" si="8"/>
        <v/>
      </c>
      <c r="W11" s="14" t="str">
        <f t="shared" si="8"/>
        <v/>
      </c>
      <c r="X11" s="14" t="str">
        <f t="shared" si="8"/>
        <v/>
      </c>
      <c r="Y11" s="9" t="str">
        <f t="shared" si="9"/>
        <v/>
      </c>
      <c r="Z11" s="23">
        <f t="shared" si="10"/>
        <v>0</v>
      </c>
      <c r="AA11" s="23" t="str">
        <f t="shared" si="11"/>
        <v/>
      </c>
      <c r="AB11" s="23">
        <f t="shared" si="12"/>
        <v>0</v>
      </c>
      <c r="AC11" s="132" t="str">
        <f t="shared" si="13"/>
        <v/>
      </c>
      <c r="AD11" s="15" t="str">
        <f t="shared" si="14"/>
        <v/>
      </c>
    </row>
    <row r="12" spans="1:30" x14ac:dyDescent="0.3">
      <c r="A12" s="71"/>
      <c r="B12" s="105"/>
      <c r="C12" s="105"/>
      <c r="D12" s="116"/>
      <c r="E12" s="107"/>
      <c r="F12" s="112" t="str">
        <f t="shared" si="0"/>
        <v/>
      </c>
      <c r="G12" s="115" t="str">
        <f t="shared" si="1"/>
        <v/>
      </c>
      <c r="H12" s="130" t="str">
        <f t="shared" si="2"/>
        <v/>
      </c>
      <c r="I12" s="130" t="str">
        <f t="shared" si="2"/>
        <v/>
      </c>
      <c r="J12" s="131" t="str">
        <f t="shared" si="2"/>
        <v/>
      </c>
      <c r="K12" s="130" t="str">
        <f t="shared" si="2"/>
        <v/>
      </c>
      <c r="L12" s="130" t="str">
        <f t="shared" si="2"/>
        <v/>
      </c>
      <c r="M12" s="131" t="str">
        <f t="shared" si="2"/>
        <v/>
      </c>
      <c r="N12" s="130" t="str">
        <f t="shared" si="2"/>
        <v/>
      </c>
      <c r="O12" s="130" t="str">
        <f t="shared" si="2"/>
        <v/>
      </c>
      <c r="P12" s="131" t="str">
        <f t="shared" si="2"/>
        <v/>
      </c>
      <c r="Q12" s="23" t="str">
        <f t="shared" si="3"/>
        <v/>
      </c>
      <c r="R12" s="23" t="str">
        <f t="shared" si="4"/>
        <v/>
      </c>
      <c r="S12" s="136" t="str">
        <f t="shared" si="5"/>
        <v/>
      </c>
      <c r="T12" s="24" t="str">
        <f t="shared" si="6"/>
        <v/>
      </c>
      <c r="U12" s="23">
        <f t="shared" si="7"/>
        <v>0</v>
      </c>
      <c r="V12" s="14" t="str">
        <f t="shared" si="8"/>
        <v/>
      </c>
      <c r="W12" s="14" t="str">
        <f t="shared" si="8"/>
        <v/>
      </c>
      <c r="X12" s="14" t="str">
        <f t="shared" si="8"/>
        <v/>
      </c>
      <c r="Y12" s="9" t="str">
        <f t="shared" si="9"/>
        <v/>
      </c>
      <c r="Z12" s="23">
        <f t="shared" si="10"/>
        <v>0</v>
      </c>
      <c r="AA12" s="23" t="str">
        <f t="shared" si="11"/>
        <v/>
      </c>
      <c r="AB12" s="23">
        <f t="shared" si="12"/>
        <v>0</v>
      </c>
      <c r="AC12" s="132" t="str">
        <f t="shared" si="13"/>
        <v/>
      </c>
      <c r="AD12" s="15" t="str">
        <f t="shared" si="14"/>
        <v/>
      </c>
    </row>
    <row r="13" spans="1:30" x14ac:dyDescent="0.3">
      <c r="A13" s="71"/>
      <c r="B13" s="105"/>
      <c r="C13" s="105"/>
      <c r="D13" s="116"/>
      <c r="E13" s="118"/>
      <c r="F13" s="112" t="str">
        <f t="shared" si="0"/>
        <v/>
      </c>
      <c r="G13" s="115" t="str">
        <f t="shared" si="1"/>
        <v/>
      </c>
      <c r="H13" s="130" t="str">
        <f t="shared" si="2"/>
        <v/>
      </c>
      <c r="I13" s="130" t="str">
        <f t="shared" si="2"/>
        <v/>
      </c>
      <c r="J13" s="131" t="str">
        <f t="shared" si="2"/>
        <v/>
      </c>
      <c r="K13" s="130" t="str">
        <f t="shared" si="2"/>
        <v/>
      </c>
      <c r="L13" s="130" t="str">
        <f t="shared" si="2"/>
        <v/>
      </c>
      <c r="M13" s="131" t="str">
        <f t="shared" si="2"/>
        <v/>
      </c>
      <c r="N13" s="130" t="str">
        <f t="shared" si="2"/>
        <v/>
      </c>
      <c r="O13" s="130" t="str">
        <f t="shared" si="2"/>
        <v/>
      </c>
      <c r="P13" s="131" t="str">
        <f t="shared" si="2"/>
        <v/>
      </c>
      <c r="Q13" s="23" t="str">
        <f t="shared" si="3"/>
        <v/>
      </c>
      <c r="R13" s="23" t="str">
        <f t="shared" si="4"/>
        <v/>
      </c>
      <c r="S13" s="136" t="str">
        <f t="shared" si="5"/>
        <v/>
      </c>
      <c r="T13" s="24" t="str">
        <f t="shared" si="6"/>
        <v/>
      </c>
      <c r="U13" s="23">
        <f t="shared" si="7"/>
        <v>0</v>
      </c>
      <c r="V13" s="14" t="str">
        <f t="shared" si="8"/>
        <v/>
      </c>
      <c r="W13" s="14" t="str">
        <f t="shared" si="8"/>
        <v/>
      </c>
      <c r="X13" s="14" t="str">
        <f t="shared" si="8"/>
        <v/>
      </c>
      <c r="Y13" s="9" t="str">
        <f t="shared" si="9"/>
        <v/>
      </c>
      <c r="Z13" s="23">
        <f t="shared" si="10"/>
        <v>0</v>
      </c>
      <c r="AA13" s="23" t="str">
        <f t="shared" si="11"/>
        <v/>
      </c>
      <c r="AB13" s="23">
        <f t="shared" si="12"/>
        <v>0</v>
      </c>
      <c r="AC13" s="132" t="str">
        <f t="shared" si="13"/>
        <v/>
      </c>
      <c r="AD13" s="15" t="str">
        <f t="shared" si="14"/>
        <v/>
      </c>
    </row>
    <row r="14" spans="1:30" x14ac:dyDescent="0.3">
      <c r="A14" s="71"/>
      <c r="B14" s="105"/>
      <c r="C14" s="105"/>
      <c r="D14" s="116"/>
      <c r="E14" s="118"/>
      <c r="F14" s="112" t="str">
        <f t="shared" si="0"/>
        <v/>
      </c>
      <c r="G14" s="115" t="str">
        <f t="shared" si="1"/>
        <v/>
      </c>
      <c r="H14" s="130" t="str">
        <f t="shared" si="2"/>
        <v/>
      </c>
      <c r="I14" s="130" t="str">
        <f t="shared" si="2"/>
        <v/>
      </c>
      <c r="J14" s="131" t="str">
        <f t="shared" si="2"/>
        <v/>
      </c>
      <c r="K14" s="130" t="str">
        <f t="shared" si="2"/>
        <v/>
      </c>
      <c r="L14" s="130" t="str">
        <f t="shared" si="2"/>
        <v/>
      </c>
      <c r="M14" s="131" t="str">
        <f t="shared" si="2"/>
        <v/>
      </c>
      <c r="N14" s="130" t="str">
        <f t="shared" si="2"/>
        <v/>
      </c>
      <c r="O14" s="130" t="str">
        <f t="shared" si="2"/>
        <v/>
      </c>
      <c r="P14" s="131" t="str">
        <f t="shared" si="2"/>
        <v/>
      </c>
      <c r="Q14" s="23" t="str">
        <f t="shared" si="3"/>
        <v/>
      </c>
      <c r="R14" s="23" t="str">
        <f t="shared" si="4"/>
        <v/>
      </c>
      <c r="S14" s="136" t="str">
        <f t="shared" si="5"/>
        <v/>
      </c>
      <c r="T14" s="24" t="str">
        <f t="shared" si="6"/>
        <v/>
      </c>
      <c r="U14" s="23">
        <f t="shared" si="7"/>
        <v>0</v>
      </c>
      <c r="V14" s="14" t="str">
        <f t="shared" si="8"/>
        <v/>
      </c>
      <c r="W14" s="14" t="str">
        <f t="shared" si="8"/>
        <v/>
      </c>
      <c r="X14" s="14" t="str">
        <f t="shared" si="8"/>
        <v/>
      </c>
      <c r="Y14" s="9" t="str">
        <f t="shared" si="9"/>
        <v/>
      </c>
      <c r="Z14" s="23">
        <f t="shared" si="10"/>
        <v>0</v>
      </c>
      <c r="AA14" s="23" t="str">
        <f t="shared" si="11"/>
        <v/>
      </c>
      <c r="AB14" s="23">
        <f t="shared" si="12"/>
        <v>0</v>
      </c>
      <c r="AC14" s="132" t="str">
        <f t="shared" si="13"/>
        <v/>
      </c>
      <c r="AD14" s="15" t="str">
        <f t="shared" si="14"/>
        <v/>
      </c>
    </row>
    <row r="15" spans="1:30" x14ac:dyDescent="0.3">
      <c r="A15" s="71"/>
      <c r="B15" s="105"/>
      <c r="C15" s="105"/>
      <c r="D15" s="116"/>
      <c r="E15" s="118"/>
      <c r="F15" s="112" t="str">
        <f t="shared" si="0"/>
        <v/>
      </c>
      <c r="G15" s="115" t="str">
        <f t="shared" si="1"/>
        <v/>
      </c>
      <c r="H15" s="130" t="str">
        <f t="shared" si="2"/>
        <v/>
      </c>
      <c r="I15" s="130" t="str">
        <f t="shared" si="2"/>
        <v/>
      </c>
      <c r="J15" s="131" t="str">
        <f t="shared" si="2"/>
        <v/>
      </c>
      <c r="K15" s="130" t="str">
        <f t="shared" si="2"/>
        <v/>
      </c>
      <c r="L15" s="130" t="str">
        <f t="shared" si="2"/>
        <v/>
      </c>
      <c r="M15" s="131" t="str">
        <f t="shared" si="2"/>
        <v/>
      </c>
      <c r="N15" s="130" t="str">
        <f t="shared" si="2"/>
        <v/>
      </c>
      <c r="O15" s="130" t="str">
        <f t="shared" si="2"/>
        <v/>
      </c>
      <c r="P15" s="131" t="str">
        <f t="shared" si="2"/>
        <v/>
      </c>
      <c r="Q15" s="23" t="str">
        <f t="shared" si="3"/>
        <v/>
      </c>
      <c r="R15" s="23" t="str">
        <f t="shared" si="4"/>
        <v/>
      </c>
      <c r="S15" s="136" t="str">
        <f t="shared" si="5"/>
        <v/>
      </c>
      <c r="T15" s="24" t="str">
        <f t="shared" si="6"/>
        <v/>
      </c>
      <c r="U15" s="23">
        <f t="shared" si="7"/>
        <v>0</v>
      </c>
      <c r="V15" s="14" t="str">
        <f t="shared" si="8"/>
        <v/>
      </c>
      <c r="W15" s="14" t="str">
        <f t="shared" si="8"/>
        <v/>
      </c>
      <c r="X15" s="14" t="str">
        <f t="shared" si="8"/>
        <v/>
      </c>
      <c r="Y15" s="9" t="str">
        <f t="shared" si="9"/>
        <v/>
      </c>
      <c r="Z15" s="23">
        <f t="shared" si="10"/>
        <v>0</v>
      </c>
      <c r="AA15" s="23" t="str">
        <f t="shared" si="11"/>
        <v/>
      </c>
      <c r="AB15" s="23">
        <f t="shared" si="12"/>
        <v>0</v>
      </c>
      <c r="AC15" s="132" t="str">
        <f t="shared" si="13"/>
        <v/>
      </c>
      <c r="AD15" s="15" t="str">
        <f t="shared" si="14"/>
        <v/>
      </c>
    </row>
    <row r="16" spans="1:30" x14ac:dyDescent="0.3">
      <c r="A16" s="71"/>
      <c r="B16" s="105"/>
      <c r="C16" s="105"/>
      <c r="D16" s="116"/>
      <c r="E16" s="107"/>
      <c r="F16" s="112" t="str">
        <f t="shared" si="0"/>
        <v/>
      </c>
      <c r="G16" s="115" t="str">
        <f t="shared" si="1"/>
        <v/>
      </c>
      <c r="H16" s="130" t="str">
        <f t="shared" si="2"/>
        <v/>
      </c>
      <c r="I16" s="130" t="str">
        <f t="shared" si="2"/>
        <v/>
      </c>
      <c r="J16" s="131" t="str">
        <f t="shared" si="2"/>
        <v/>
      </c>
      <c r="K16" s="130" t="str">
        <f t="shared" si="2"/>
        <v/>
      </c>
      <c r="L16" s="130" t="str">
        <f t="shared" si="2"/>
        <v/>
      </c>
      <c r="M16" s="131" t="str">
        <f t="shared" si="2"/>
        <v/>
      </c>
      <c r="N16" s="130" t="str">
        <f t="shared" si="2"/>
        <v/>
      </c>
      <c r="O16" s="130" t="str">
        <f t="shared" si="2"/>
        <v/>
      </c>
      <c r="P16" s="131" t="str">
        <f t="shared" si="2"/>
        <v/>
      </c>
      <c r="Q16" s="23" t="str">
        <f t="shared" si="3"/>
        <v/>
      </c>
      <c r="R16" s="23" t="str">
        <f t="shared" si="4"/>
        <v/>
      </c>
      <c r="S16" s="136" t="str">
        <f t="shared" si="5"/>
        <v/>
      </c>
      <c r="T16" s="24" t="str">
        <f t="shared" si="6"/>
        <v/>
      </c>
      <c r="U16" s="23">
        <f t="shared" si="7"/>
        <v>0</v>
      </c>
      <c r="V16" s="14" t="str">
        <f t="shared" si="8"/>
        <v/>
      </c>
      <c r="W16" s="14" t="str">
        <f t="shared" si="8"/>
        <v/>
      </c>
      <c r="X16" s="14" t="str">
        <f t="shared" si="8"/>
        <v/>
      </c>
      <c r="Y16" s="9" t="str">
        <f t="shared" si="9"/>
        <v/>
      </c>
      <c r="Z16" s="23">
        <f t="shared" si="10"/>
        <v>0</v>
      </c>
      <c r="AA16" s="23" t="str">
        <f t="shared" si="11"/>
        <v/>
      </c>
      <c r="AB16" s="23">
        <f t="shared" si="12"/>
        <v>0</v>
      </c>
      <c r="AC16" s="132" t="str">
        <f t="shared" si="13"/>
        <v/>
      </c>
      <c r="AD16" s="15" t="str">
        <f t="shared" si="14"/>
        <v/>
      </c>
    </row>
    <row r="17" spans="1:30" x14ac:dyDescent="0.3">
      <c r="A17" s="71"/>
      <c r="B17" s="58"/>
      <c r="C17" s="58"/>
      <c r="D17" s="116"/>
      <c r="E17" s="118"/>
      <c r="F17" s="112" t="str">
        <f t="shared" si="0"/>
        <v/>
      </c>
      <c r="G17" s="115" t="str">
        <f t="shared" si="1"/>
        <v/>
      </c>
      <c r="H17" s="130" t="str">
        <f t="shared" ref="H17:P26" si="15">IFERROR(VLOOKUP($A17,Resultats_Trial,H$4,FALSE),"")</f>
        <v/>
      </c>
      <c r="I17" s="130" t="str">
        <f t="shared" si="15"/>
        <v/>
      </c>
      <c r="J17" s="131" t="str">
        <f t="shared" si="15"/>
        <v/>
      </c>
      <c r="K17" s="130" t="str">
        <f t="shared" si="15"/>
        <v/>
      </c>
      <c r="L17" s="130" t="str">
        <f t="shared" si="15"/>
        <v/>
      </c>
      <c r="M17" s="131" t="str">
        <f t="shared" si="15"/>
        <v/>
      </c>
      <c r="N17" s="130" t="str">
        <f t="shared" si="15"/>
        <v/>
      </c>
      <c r="O17" s="130" t="str">
        <f t="shared" si="15"/>
        <v/>
      </c>
      <c r="P17" s="131" t="str">
        <f t="shared" si="15"/>
        <v/>
      </c>
      <c r="Q17" s="23" t="str">
        <f t="shared" si="3"/>
        <v/>
      </c>
      <c r="R17" s="23" t="str">
        <f t="shared" si="4"/>
        <v/>
      </c>
      <c r="S17" s="136" t="str">
        <f t="shared" si="5"/>
        <v/>
      </c>
      <c r="T17" s="24" t="str">
        <f t="shared" si="6"/>
        <v/>
      </c>
      <c r="U17" s="23">
        <f t="shared" si="7"/>
        <v>0</v>
      </c>
      <c r="V17" s="14" t="str">
        <f t="shared" si="8"/>
        <v/>
      </c>
      <c r="W17" s="14" t="str">
        <f t="shared" si="8"/>
        <v/>
      </c>
      <c r="X17" s="14" t="str">
        <f t="shared" si="8"/>
        <v/>
      </c>
      <c r="Y17" s="9" t="str">
        <f t="shared" si="9"/>
        <v/>
      </c>
      <c r="Z17" s="23">
        <f t="shared" si="10"/>
        <v>0</v>
      </c>
      <c r="AA17" s="23" t="str">
        <f t="shared" si="11"/>
        <v/>
      </c>
      <c r="AB17" s="23">
        <f t="shared" si="12"/>
        <v>0</v>
      </c>
      <c r="AC17" s="132" t="str">
        <f t="shared" si="13"/>
        <v/>
      </c>
      <c r="AD17" s="15" t="str">
        <f t="shared" si="14"/>
        <v/>
      </c>
    </row>
    <row r="18" spans="1:30" x14ac:dyDescent="0.3">
      <c r="A18" s="71"/>
      <c r="B18" s="105"/>
      <c r="C18" s="105"/>
      <c r="D18" s="116"/>
      <c r="E18" s="118"/>
      <c r="F18" s="112" t="str">
        <f t="shared" si="0"/>
        <v/>
      </c>
      <c r="G18" s="115" t="str">
        <f t="shared" si="1"/>
        <v/>
      </c>
      <c r="H18" s="130" t="str">
        <f t="shared" si="15"/>
        <v/>
      </c>
      <c r="I18" s="130" t="str">
        <f t="shared" si="15"/>
        <v/>
      </c>
      <c r="J18" s="131" t="str">
        <f t="shared" si="15"/>
        <v/>
      </c>
      <c r="K18" s="130" t="str">
        <f t="shared" si="15"/>
        <v/>
      </c>
      <c r="L18" s="130" t="str">
        <f t="shared" si="15"/>
        <v/>
      </c>
      <c r="M18" s="131" t="str">
        <f t="shared" si="15"/>
        <v/>
      </c>
      <c r="N18" s="130" t="str">
        <f t="shared" si="15"/>
        <v/>
      </c>
      <c r="O18" s="130" t="str">
        <f t="shared" si="15"/>
        <v/>
      </c>
      <c r="P18" s="131" t="str">
        <f t="shared" si="15"/>
        <v/>
      </c>
      <c r="Q18" s="23" t="str">
        <f t="shared" si="3"/>
        <v/>
      </c>
      <c r="R18" s="23" t="str">
        <f t="shared" si="4"/>
        <v/>
      </c>
      <c r="S18" s="136" t="str">
        <f t="shared" si="5"/>
        <v/>
      </c>
      <c r="T18" s="24" t="str">
        <f t="shared" si="6"/>
        <v/>
      </c>
      <c r="U18" s="23">
        <f t="shared" si="7"/>
        <v>0</v>
      </c>
      <c r="V18" s="14" t="str">
        <f t="shared" si="8"/>
        <v/>
      </c>
      <c r="W18" s="14" t="str">
        <f t="shared" si="8"/>
        <v/>
      </c>
      <c r="X18" s="14" t="str">
        <f t="shared" si="8"/>
        <v/>
      </c>
      <c r="Y18" s="9" t="str">
        <f t="shared" si="9"/>
        <v/>
      </c>
      <c r="Z18" s="23">
        <f t="shared" si="10"/>
        <v>0</v>
      </c>
      <c r="AA18" s="23" t="str">
        <f t="shared" si="11"/>
        <v/>
      </c>
      <c r="AB18" s="23">
        <f t="shared" si="12"/>
        <v>0</v>
      </c>
      <c r="AC18" s="132" t="str">
        <f t="shared" si="13"/>
        <v/>
      </c>
      <c r="AD18" s="15" t="str">
        <f t="shared" si="14"/>
        <v/>
      </c>
    </row>
    <row r="19" spans="1:30" x14ac:dyDescent="0.3">
      <c r="A19" s="71"/>
      <c r="B19" s="105"/>
      <c r="C19" s="105"/>
      <c r="D19" s="116"/>
      <c r="E19" s="118"/>
      <c r="F19" s="112" t="str">
        <f t="shared" si="0"/>
        <v/>
      </c>
      <c r="G19" s="115" t="str">
        <f t="shared" si="1"/>
        <v/>
      </c>
      <c r="H19" s="130" t="str">
        <f t="shared" si="15"/>
        <v/>
      </c>
      <c r="I19" s="130" t="str">
        <f t="shared" si="15"/>
        <v/>
      </c>
      <c r="J19" s="131" t="str">
        <f t="shared" si="15"/>
        <v/>
      </c>
      <c r="K19" s="130" t="str">
        <f t="shared" si="15"/>
        <v/>
      </c>
      <c r="L19" s="130" t="str">
        <f t="shared" si="15"/>
        <v/>
      </c>
      <c r="M19" s="131" t="str">
        <f t="shared" si="15"/>
        <v/>
      </c>
      <c r="N19" s="130" t="str">
        <f t="shared" si="15"/>
        <v/>
      </c>
      <c r="O19" s="130" t="str">
        <f t="shared" si="15"/>
        <v/>
      </c>
      <c r="P19" s="131" t="str">
        <f t="shared" si="15"/>
        <v/>
      </c>
      <c r="Q19" s="23" t="str">
        <f t="shared" si="3"/>
        <v/>
      </c>
      <c r="R19" s="23" t="str">
        <f t="shared" si="4"/>
        <v/>
      </c>
      <c r="S19" s="136" t="str">
        <f t="shared" si="5"/>
        <v/>
      </c>
      <c r="T19" s="24" t="str">
        <f t="shared" si="6"/>
        <v/>
      </c>
      <c r="U19" s="23">
        <f t="shared" si="7"/>
        <v>0</v>
      </c>
      <c r="V19" s="14" t="str">
        <f t="shared" si="8"/>
        <v/>
      </c>
      <c r="W19" s="14" t="str">
        <f t="shared" si="8"/>
        <v/>
      </c>
      <c r="X19" s="14" t="str">
        <f t="shared" si="8"/>
        <v/>
      </c>
      <c r="Y19" s="9" t="str">
        <f t="shared" si="9"/>
        <v/>
      </c>
      <c r="Z19" s="23">
        <f t="shared" si="10"/>
        <v>0</v>
      </c>
      <c r="AA19" s="23" t="str">
        <f t="shared" si="11"/>
        <v/>
      </c>
      <c r="AB19" s="23">
        <f t="shared" si="12"/>
        <v>0</v>
      </c>
      <c r="AC19" s="132" t="str">
        <f t="shared" si="13"/>
        <v/>
      </c>
      <c r="AD19" s="15" t="str">
        <f t="shared" si="14"/>
        <v/>
      </c>
    </row>
    <row r="20" spans="1:30" x14ac:dyDescent="0.3">
      <c r="A20" s="71"/>
      <c r="B20" s="60"/>
      <c r="C20" s="60"/>
      <c r="D20" s="116"/>
      <c r="E20" s="107"/>
      <c r="F20" s="112" t="str">
        <f t="shared" si="0"/>
        <v/>
      </c>
      <c r="G20" s="115" t="str">
        <f t="shared" si="1"/>
        <v/>
      </c>
      <c r="H20" s="130" t="str">
        <f t="shared" si="15"/>
        <v/>
      </c>
      <c r="I20" s="130" t="str">
        <f t="shared" si="15"/>
        <v/>
      </c>
      <c r="J20" s="131" t="str">
        <f t="shared" si="15"/>
        <v/>
      </c>
      <c r="K20" s="130" t="str">
        <f t="shared" si="15"/>
        <v/>
      </c>
      <c r="L20" s="130" t="str">
        <f t="shared" si="15"/>
        <v/>
      </c>
      <c r="M20" s="131" t="str">
        <f t="shared" si="15"/>
        <v/>
      </c>
      <c r="N20" s="130" t="str">
        <f t="shared" si="15"/>
        <v/>
      </c>
      <c r="O20" s="130" t="str">
        <f t="shared" si="15"/>
        <v/>
      </c>
      <c r="P20" s="131" t="str">
        <f t="shared" si="15"/>
        <v/>
      </c>
      <c r="Q20" s="23" t="str">
        <f t="shared" si="3"/>
        <v/>
      </c>
      <c r="R20" s="23" t="str">
        <f t="shared" si="4"/>
        <v/>
      </c>
      <c r="S20" s="136" t="str">
        <f t="shared" si="5"/>
        <v/>
      </c>
      <c r="T20" s="24" t="str">
        <f t="shared" si="6"/>
        <v/>
      </c>
      <c r="U20" s="23">
        <f t="shared" si="7"/>
        <v>0</v>
      </c>
      <c r="V20" s="14" t="str">
        <f t="shared" si="8"/>
        <v/>
      </c>
      <c r="W20" s="14" t="str">
        <f t="shared" si="8"/>
        <v/>
      </c>
      <c r="X20" s="14" t="str">
        <f t="shared" si="8"/>
        <v/>
      </c>
      <c r="Y20" s="9" t="str">
        <f t="shared" si="9"/>
        <v/>
      </c>
      <c r="Z20" s="23">
        <f t="shared" si="10"/>
        <v>0</v>
      </c>
      <c r="AA20" s="23" t="str">
        <f t="shared" si="11"/>
        <v/>
      </c>
      <c r="AB20" s="23">
        <f t="shared" si="12"/>
        <v>0</v>
      </c>
      <c r="AC20" s="132" t="str">
        <f t="shared" si="13"/>
        <v/>
      </c>
      <c r="AD20" s="15" t="str">
        <f t="shared" si="14"/>
        <v/>
      </c>
    </row>
    <row r="21" spans="1:30" x14ac:dyDescent="0.3">
      <c r="A21" s="71"/>
      <c r="B21" s="105"/>
      <c r="C21" s="105"/>
      <c r="D21" s="116"/>
      <c r="E21" s="118"/>
      <c r="F21" s="112" t="str">
        <f t="shared" si="0"/>
        <v/>
      </c>
      <c r="G21" s="115" t="str">
        <f t="shared" si="1"/>
        <v/>
      </c>
      <c r="H21" s="130" t="str">
        <f t="shared" si="15"/>
        <v/>
      </c>
      <c r="I21" s="130" t="str">
        <f t="shared" si="15"/>
        <v/>
      </c>
      <c r="J21" s="131" t="str">
        <f t="shared" si="15"/>
        <v/>
      </c>
      <c r="K21" s="130" t="str">
        <f t="shared" si="15"/>
        <v/>
      </c>
      <c r="L21" s="130" t="str">
        <f t="shared" si="15"/>
        <v/>
      </c>
      <c r="M21" s="131" t="str">
        <f t="shared" si="15"/>
        <v/>
      </c>
      <c r="N21" s="130" t="str">
        <f t="shared" si="15"/>
        <v/>
      </c>
      <c r="O21" s="130" t="str">
        <f t="shared" si="15"/>
        <v/>
      </c>
      <c r="P21" s="131" t="str">
        <f t="shared" si="15"/>
        <v/>
      </c>
      <c r="Q21" s="23" t="str">
        <f t="shared" si="3"/>
        <v/>
      </c>
      <c r="R21" s="23" t="str">
        <f t="shared" si="4"/>
        <v/>
      </c>
      <c r="S21" s="136" t="str">
        <f t="shared" si="5"/>
        <v/>
      </c>
      <c r="T21" s="24" t="str">
        <f t="shared" si="6"/>
        <v/>
      </c>
      <c r="U21" s="23">
        <f t="shared" si="7"/>
        <v>0</v>
      </c>
      <c r="V21" s="14" t="str">
        <f t="shared" si="8"/>
        <v/>
      </c>
      <c r="W21" s="14" t="str">
        <f t="shared" si="8"/>
        <v/>
      </c>
      <c r="X21" s="14" t="str">
        <f t="shared" si="8"/>
        <v/>
      </c>
      <c r="Y21" s="9" t="str">
        <f t="shared" si="9"/>
        <v/>
      </c>
      <c r="Z21" s="23">
        <f t="shared" si="10"/>
        <v>0</v>
      </c>
      <c r="AA21" s="23" t="str">
        <f t="shared" si="11"/>
        <v/>
      </c>
      <c r="AB21" s="23">
        <f t="shared" si="12"/>
        <v>0</v>
      </c>
      <c r="AC21" s="132" t="str">
        <f t="shared" si="13"/>
        <v/>
      </c>
      <c r="AD21" s="15" t="str">
        <f t="shared" si="14"/>
        <v/>
      </c>
    </row>
    <row r="22" spans="1:30" x14ac:dyDescent="0.3">
      <c r="A22" s="71"/>
      <c r="B22" s="60"/>
      <c r="C22" s="60"/>
      <c r="D22" s="116"/>
      <c r="E22" s="107"/>
      <c r="F22" s="112" t="str">
        <f t="shared" si="0"/>
        <v/>
      </c>
      <c r="G22" s="115" t="str">
        <f t="shared" si="1"/>
        <v/>
      </c>
      <c r="H22" s="130" t="str">
        <f t="shared" si="15"/>
        <v/>
      </c>
      <c r="I22" s="130" t="str">
        <f t="shared" si="15"/>
        <v/>
      </c>
      <c r="J22" s="131" t="str">
        <f t="shared" si="15"/>
        <v/>
      </c>
      <c r="K22" s="130" t="str">
        <f t="shared" si="15"/>
        <v/>
      </c>
      <c r="L22" s="130" t="str">
        <f t="shared" si="15"/>
        <v/>
      </c>
      <c r="M22" s="131" t="str">
        <f t="shared" si="15"/>
        <v/>
      </c>
      <c r="N22" s="130" t="str">
        <f t="shared" si="15"/>
        <v/>
      </c>
      <c r="O22" s="130" t="str">
        <f t="shared" si="15"/>
        <v/>
      </c>
      <c r="P22" s="131" t="str">
        <f t="shared" si="15"/>
        <v/>
      </c>
      <c r="Q22" s="23" t="str">
        <f t="shared" si="3"/>
        <v/>
      </c>
      <c r="R22" s="23" t="str">
        <f t="shared" si="4"/>
        <v/>
      </c>
      <c r="S22" s="136" t="str">
        <f t="shared" si="5"/>
        <v/>
      </c>
      <c r="T22" s="24" t="str">
        <f t="shared" si="6"/>
        <v/>
      </c>
      <c r="U22" s="23">
        <f t="shared" si="7"/>
        <v>0</v>
      </c>
      <c r="V22" s="14" t="str">
        <f t="shared" si="8"/>
        <v/>
      </c>
      <c r="W22" s="14" t="str">
        <f t="shared" si="8"/>
        <v/>
      </c>
      <c r="X22" s="14" t="str">
        <f t="shared" si="8"/>
        <v/>
      </c>
      <c r="Y22" s="9" t="str">
        <f t="shared" si="9"/>
        <v/>
      </c>
      <c r="Z22" s="23">
        <f t="shared" si="10"/>
        <v>0</v>
      </c>
      <c r="AA22" s="23" t="str">
        <f t="shared" si="11"/>
        <v/>
      </c>
      <c r="AB22" s="23">
        <f t="shared" si="12"/>
        <v>0</v>
      </c>
      <c r="AC22" s="132" t="str">
        <f t="shared" si="13"/>
        <v/>
      </c>
      <c r="AD22" s="15" t="str">
        <f t="shared" si="14"/>
        <v/>
      </c>
    </row>
    <row r="23" spans="1:30" x14ac:dyDescent="0.3">
      <c r="A23" s="71"/>
      <c r="B23" s="105"/>
      <c r="C23" s="105"/>
      <c r="D23" s="116"/>
      <c r="E23" s="107"/>
      <c r="F23" s="112" t="str">
        <f t="shared" si="0"/>
        <v/>
      </c>
      <c r="G23" s="115" t="str">
        <f t="shared" si="1"/>
        <v/>
      </c>
      <c r="H23" s="130" t="str">
        <f t="shared" si="15"/>
        <v/>
      </c>
      <c r="I23" s="130" t="str">
        <f t="shared" si="15"/>
        <v/>
      </c>
      <c r="J23" s="131" t="str">
        <f t="shared" si="15"/>
        <v/>
      </c>
      <c r="K23" s="130" t="str">
        <f t="shared" si="15"/>
        <v/>
      </c>
      <c r="L23" s="130" t="str">
        <f t="shared" si="15"/>
        <v/>
      </c>
      <c r="M23" s="131" t="str">
        <f t="shared" si="15"/>
        <v/>
      </c>
      <c r="N23" s="130" t="str">
        <f t="shared" si="15"/>
        <v/>
      </c>
      <c r="O23" s="130" t="str">
        <f t="shared" si="15"/>
        <v/>
      </c>
      <c r="P23" s="131" t="str">
        <f t="shared" si="15"/>
        <v/>
      </c>
      <c r="Q23" s="23" t="str">
        <f t="shared" si="3"/>
        <v/>
      </c>
      <c r="R23" s="23" t="str">
        <f t="shared" si="4"/>
        <v/>
      </c>
      <c r="S23" s="136" t="str">
        <f t="shared" si="5"/>
        <v/>
      </c>
      <c r="T23" s="24" t="str">
        <f t="shared" si="6"/>
        <v/>
      </c>
      <c r="U23" s="23">
        <f t="shared" si="7"/>
        <v>0</v>
      </c>
      <c r="V23" s="14" t="str">
        <f t="shared" si="8"/>
        <v/>
      </c>
      <c r="W23" s="14" t="str">
        <f t="shared" si="8"/>
        <v/>
      </c>
      <c r="X23" s="14" t="str">
        <f t="shared" si="8"/>
        <v/>
      </c>
      <c r="Y23" s="9" t="str">
        <f t="shared" si="9"/>
        <v/>
      </c>
      <c r="Z23" s="23">
        <f t="shared" si="10"/>
        <v>0</v>
      </c>
      <c r="AA23" s="23" t="str">
        <f t="shared" si="11"/>
        <v/>
      </c>
      <c r="AB23" s="23">
        <f t="shared" si="12"/>
        <v>0</v>
      </c>
      <c r="AC23" s="132" t="str">
        <f t="shared" si="13"/>
        <v/>
      </c>
      <c r="AD23" s="15" t="str">
        <f t="shared" si="14"/>
        <v/>
      </c>
    </row>
    <row r="24" spans="1:30" x14ac:dyDescent="0.3">
      <c r="A24" s="71"/>
      <c r="B24" s="105"/>
      <c r="C24" s="105"/>
      <c r="D24" s="116"/>
      <c r="E24" s="118"/>
      <c r="F24" s="112" t="str">
        <f t="shared" si="0"/>
        <v/>
      </c>
      <c r="G24" s="115" t="str">
        <f t="shared" si="1"/>
        <v/>
      </c>
      <c r="H24" s="130" t="str">
        <f t="shared" si="15"/>
        <v/>
      </c>
      <c r="I24" s="130" t="str">
        <f t="shared" si="15"/>
        <v/>
      </c>
      <c r="J24" s="131" t="str">
        <f t="shared" si="15"/>
        <v/>
      </c>
      <c r="K24" s="130" t="str">
        <f t="shared" si="15"/>
        <v/>
      </c>
      <c r="L24" s="130" t="str">
        <f t="shared" si="15"/>
        <v/>
      </c>
      <c r="M24" s="131" t="str">
        <f t="shared" si="15"/>
        <v/>
      </c>
      <c r="N24" s="130" t="str">
        <f t="shared" si="15"/>
        <v/>
      </c>
      <c r="O24" s="130" t="str">
        <f t="shared" si="15"/>
        <v/>
      </c>
      <c r="P24" s="131" t="str">
        <f t="shared" si="15"/>
        <v/>
      </c>
      <c r="Q24" s="23" t="str">
        <f t="shared" si="3"/>
        <v/>
      </c>
      <c r="R24" s="23" t="str">
        <f t="shared" si="4"/>
        <v/>
      </c>
      <c r="S24" s="136" t="str">
        <f t="shared" si="5"/>
        <v/>
      </c>
      <c r="T24" s="24" t="str">
        <f t="shared" si="6"/>
        <v/>
      </c>
      <c r="U24" s="23">
        <f t="shared" si="7"/>
        <v>0</v>
      </c>
      <c r="V24" s="14" t="str">
        <f t="shared" si="8"/>
        <v/>
      </c>
      <c r="W24" s="14" t="str">
        <f t="shared" si="8"/>
        <v/>
      </c>
      <c r="X24" s="14" t="str">
        <f t="shared" si="8"/>
        <v/>
      </c>
      <c r="Y24" s="9" t="str">
        <f t="shared" si="9"/>
        <v/>
      </c>
      <c r="Z24" s="23">
        <f t="shared" si="10"/>
        <v>0</v>
      </c>
      <c r="AA24" s="23" t="str">
        <f t="shared" si="11"/>
        <v/>
      </c>
      <c r="AB24" s="23">
        <f t="shared" si="12"/>
        <v>0</v>
      </c>
      <c r="AC24" s="132" t="str">
        <f t="shared" si="13"/>
        <v/>
      </c>
      <c r="AD24" s="15" t="str">
        <f t="shared" si="14"/>
        <v/>
      </c>
    </row>
    <row r="25" spans="1:30" x14ac:dyDescent="0.3">
      <c r="A25" s="71"/>
      <c r="B25" s="105"/>
      <c r="C25" s="105"/>
      <c r="D25" s="116"/>
      <c r="E25" s="118"/>
      <c r="F25" s="112" t="str">
        <f t="shared" si="0"/>
        <v/>
      </c>
      <c r="G25" s="115" t="str">
        <f t="shared" si="1"/>
        <v/>
      </c>
      <c r="H25" s="130" t="str">
        <f t="shared" si="15"/>
        <v/>
      </c>
      <c r="I25" s="130" t="str">
        <f t="shared" si="15"/>
        <v/>
      </c>
      <c r="J25" s="131" t="str">
        <f t="shared" si="15"/>
        <v/>
      </c>
      <c r="K25" s="130" t="str">
        <f t="shared" si="15"/>
        <v/>
      </c>
      <c r="L25" s="130" t="str">
        <f t="shared" si="15"/>
        <v/>
      </c>
      <c r="M25" s="131" t="str">
        <f t="shared" si="15"/>
        <v/>
      </c>
      <c r="N25" s="130" t="str">
        <f t="shared" si="15"/>
        <v/>
      </c>
      <c r="O25" s="130" t="str">
        <f t="shared" si="15"/>
        <v/>
      </c>
      <c r="P25" s="131" t="str">
        <f t="shared" si="15"/>
        <v/>
      </c>
      <c r="Q25" s="23" t="str">
        <f t="shared" si="3"/>
        <v/>
      </c>
      <c r="R25" s="23" t="str">
        <f t="shared" si="4"/>
        <v/>
      </c>
      <c r="S25" s="136" t="str">
        <f t="shared" si="5"/>
        <v/>
      </c>
      <c r="T25" s="24" t="str">
        <f t="shared" si="6"/>
        <v/>
      </c>
      <c r="U25" s="23">
        <f t="shared" si="7"/>
        <v>0</v>
      </c>
      <c r="V25" s="14" t="str">
        <f t="shared" si="8"/>
        <v/>
      </c>
      <c r="W25" s="14" t="str">
        <f t="shared" si="8"/>
        <v/>
      </c>
      <c r="X25" s="14" t="str">
        <f t="shared" si="8"/>
        <v/>
      </c>
      <c r="Y25" s="9" t="str">
        <f t="shared" si="9"/>
        <v/>
      </c>
      <c r="Z25" s="23">
        <f t="shared" si="10"/>
        <v>0</v>
      </c>
      <c r="AA25" s="23" t="str">
        <f t="shared" si="11"/>
        <v/>
      </c>
      <c r="AB25" s="23">
        <f t="shared" si="12"/>
        <v>0</v>
      </c>
      <c r="AC25" s="132" t="str">
        <f t="shared" si="13"/>
        <v/>
      </c>
      <c r="AD25" s="15" t="str">
        <f t="shared" si="14"/>
        <v/>
      </c>
    </row>
    <row r="26" spans="1:30" x14ac:dyDescent="0.3">
      <c r="A26" s="71"/>
      <c r="B26" s="105"/>
      <c r="C26" s="105"/>
      <c r="D26" s="116"/>
      <c r="E26" s="118"/>
      <c r="F26" s="112" t="str">
        <f t="shared" si="0"/>
        <v/>
      </c>
      <c r="G26" s="115" t="str">
        <f t="shared" si="1"/>
        <v/>
      </c>
      <c r="H26" s="130" t="str">
        <f t="shared" si="15"/>
        <v/>
      </c>
      <c r="I26" s="130" t="str">
        <f t="shared" si="15"/>
        <v/>
      </c>
      <c r="J26" s="131" t="str">
        <f t="shared" si="15"/>
        <v/>
      </c>
      <c r="K26" s="130" t="str">
        <f t="shared" si="15"/>
        <v/>
      </c>
      <c r="L26" s="130" t="str">
        <f t="shared" si="15"/>
        <v/>
      </c>
      <c r="M26" s="131" t="str">
        <f t="shared" si="15"/>
        <v/>
      </c>
      <c r="N26" s="130" t="str">
        <f t="shared" si="15"/>
        <v/>
      </c>
      <c r="O26" s="130" t="str">
        <f t="shared" si="15"/>
        <v/>
      </c>
      <c r="P26" s="131" t="str">
        <f t="shared" si="15"/>
        <v/>
      </c>
      <c r="Q26" s="23" t="str">
        <f t="shared" si="3"/>
        <v/>
      </c>
      <c r="R26" s="23" t="str">
        <f t="shared" si="4"/>
        <v/>
      </c>
      <c r="S26" s="136" t="str">
        <f t="shared" si="5"/>
        <v/>
      </c>
      <c r="T26" s="24" t="str">
        <f t="shared" si="6"/>
        <v/>
      </c>
      <c r="U26" s="23">
        <f t="shared" si="7"/>
        <v>0</v>
      </c>
      <c r="V26" s="14" t="str">
        <f t="shared" si="8"/>
        <v/>
      </c>
      <c r="W26" s="14" t="str">
        <f t="shared" si="8"/>
        <v/>
      </c>
      <c r="X26" s="14" t="str">
        <f t="shared" si="8"/>
        <v/>
      </c>
      <c r="Y26" s="9" t="str">
        <f t="shared" si="9"/>
        <v/>
      </c>
      <c r="Z26" s="23">
        <f t="shared" si="10"/>
        <v>0</v>
      </c>
      <c r="AA26" s="23" t="str">
        <f t="shared" si="11"/>
        <v/>
      </c>
      <c r="AB26" s="23">
        <f t="shared" si="12"/>
        <v>0</v>
      </c>
      <c r="AC26" s="132" t="str">
        <f t="shared" si="13"/>
        <v/>
      </c>
      <c r="AD26" s="15" t="str">
        <f t="shared" si="14"/>
        <v/>
      </c>
    </row>
    <row r="27" spans="1:30" x14ac:dyDescent="0.3">
      <c r="A27" s="71"/>
      <c r="B27" s="105"/>
      <c r="C27" s="105"/>
      <c r="D27" s="116"/>
      <c r="E27" s="118"/>
      <c r="F27" s="112" t="str">
        <f t="shared" si="0"/>
        <v/>
      </c>
      <c r="G27" s="115" t="str">
        <f t="shared" si="1"/>
        <v/>
      </c>
      <c r="H27" s="130" t="str">
        <f t="shared" ref="H27:P36" si="16">IFERROR(VLOOKUP($A27,Resultats_Trial,H$4,FALSE),"")</f>
        <v/>
      </c>
      <c r="I27" s="130" t="str">
        <f t="shared" si="16"/>
        <v/>
      </c>
      <c r="J27" s="131" t="str">
        <f t="shared" si="16"/>
        <v/>
      </c>
      <c r="K27" s="130" t="str">
        <f t="shared" si="16"/>
        <v/>
      </c>
      <c r="L27" s="130" t="str">
        <f t="shared" si="16"/>
        <v/>
      </c>
      <c r="M27" s="131" t="str">
        <f t="shared" si="16"/>
        <v/>
      </c>
      <c r="N27" s="130" t="str">
        <f t="shared" si="16"/>
        <v/>
      </c>
      <c r="O27" s="130" t="str">
        <f t="shared" si="16"/>
        <v/>
      </c>
      <c r="P27" s="131" t="str">
        <f t="shared" si="16"/>
        <v/>
      </c>
      <c r="Q27" s="23" t="str">
        <f t="shared" si="3"/>
        <v/>
      </c>
      <c r="R27" s="23" t="str">
        <f t="shared" si="4"/>
        <v/>
      </c>
      <c r="S27" s="136" t="str">
        <f t="shared" si="5"/>
        <v/>
      </c>
      <c r="T27" s="24" t="str">
        <f t="shared" si="6"/>
        <v/>
      </c>
      <c r="U27" s="23">
        <f t="shared" si="7"/>
        <v>0</v>
      </c>
      <c r="V27" s="14" t="str">
        <f t="shared" ref="V27:X46" si="17">IF($A27&lt;&gt;"",IFERROR(VLOOKUP($A27,Resultats_DH,V$4,FALSE),"-"),"")</f>
        <v/>
      </c>
      <c r="W27" s="14" t="str">
        <f t="shared" si="17"/>
        <v/>
      </c>
      <c r="X27" s="14" t="str">
        <f t="shared" si="17"/>
        <v/>
      </c>
      <c r="Y27" s="9" t="str">
        <f t="shared" si="9"/>
        <v/>
      </c>
      <c r="Z27" s="23">
        <f t="shared" si="10"/>
        <v>0</v>
      </c>
      <c r="AA27" s="23" t="str">
        <f t="shared" si="11"/>
        <v/>
      </c>
      <c r="AB27" s="23">
        <f t="shared" si="12"/>
        <v>0</v>
      </c>
      <c r="AC27" s="132" t="str">
        <f t="shared" si="13"/>
        <v/>
      </c>
      <c r="AD27" s="15" t="str">
        <f t="shared" si="14"/>
        <v/>
      </c>
    </row>
    <row r="28" spans="1:30" x14ac:dyDescent="0.3">
      <c r="A28" s="71"/>
      <c r="B28" s="105"/>
      <c r="C28" s="105"/>
      <c r="D28" s="116"/>
      <c r="E28" s="107"/>
      <c r="F28" s="112" t="str">
        <f t="shared" si="0"/>
        <v/>
      </c>
      <c r="G28" s="115" t="str">
        <f t="shared" si="1"/>
        <v/>
      </c>
      <c r="H28" s="130" t="str">
        <f t="shared" si="16"/>
        <v/>
      </c>
      <c r="I28" s="130" t="str">
        <f t="shared" si="16"/>
        <v/>
      </c>
      <c r="J28" s="131" t="str">
        <f t="shared" si="16"/>
        <v/>
      </c>
      <c r="K28" s="130" t="str">
        <f t="shared" si="16"/>
        <v/>
      </c>
      <c r="L28" s="130" t="str">
        <f t="shared" si="16"/>
        <v/>
      </c>
      <c r="M28" s="131" t="str">
        <f t="shared" si="16"/>
        <v/>
      </c>
      <c r="N28" s="130" t="str">
        <f t="shared" si="16"/>
        <v/>
      </c>
      <c r="O28" s="130" t="str">
        <f t="shared" si="16"/>
        <v/>
      </c>
      <c r="P28" s="131" t="str">
        <f t="shared" si="16"/>
        <v/>
      </c>
      <c r="Q28" s="23" t="str">
        <f t="shared" si="3"/>
        <v/>
      </c>
      <c r="R28" s="23" t="str">
        <f t="shared" si="4"/>
        <v/>
      </c>
      <c r="S28" s="136" t="str">
        <f t="shared" si="5"/>
        <v/>
      </c>
      <c r="T28" s="24" t="str">
        <f t="shared" si="6"/>
        <v/>
      </c>
      <c r="U28" s="23">
        <f t="shared" si="7"/>
        <v>0</v>
      </c>
      <c r="V28" s="14" t="str">
        <f t="shared" si="17"/>
        <v/>
      </c>
      <c r="W28" s="14" t="str">
        <f t="shared" si="17"/>
        <v/>
      </c>
      <c r="X28" s="14" t="str">
        <f t="shared" si="17"/>
        <v/>
      </c>
      <c r="Y28" s="9" t="str">
        <f t="shared" si="9"/>
        <v/>
      </c>
      <c r="Z28" s="23">
        <f t="shared" si="10"/>
        <v>0</v>
      </c>
      <c r="AA28" s="23" t="str">
        <f t="shared" si="11"/>
        <v/>
      </c>
      <c r="AB28" s="23">
        <f t="shared" si="12"/>
        <v>0</v>
      </c>
      <c r="AC28" s="132" t="str">
        <f t="shared" si="13"/>
        <v/>
      </c>
      <c r="AD28" s="15" t="str">
        <f t="shared" si="14"/>
        <v/>
      </c>
    </row>
    <row r="29" spans="1:30" x14ac:dyDescent="0.3">
      <c r="A29" s="71"/>
      <c r="B29" s="105"/>
      <c r="C29" s="105"/>
      <c r="D29" s="116"/>
      <c r="E29" s="118"/>
      <c r="F29" s="112" t="str">
        <f t="shared" si="0"/>
        <v/>
      </c>
      <c r="G29" s="115" t="str">
        <f t="shared" si="1"/>
        <v/>
      </c>
      <c r="H29" s="130" t="str">
        <f t="shared" si="16"/>
        <v/>
      </c>
      <c r="I29" s="130" t="str">
        <f t="shared" si="16"/>
        <v/>
      </c>
      <c r="J29" s="131" t="str">
        <f t="shared" si="16"/>
        <v/>
      </c>
      <c r="K29" s="130" t="str">
        <f t="shared" si="16"/>
        <v/>
      </c>
      <c r="L29" s="130" t="str">
        <f t="shared" si="16"/>
        <v/>
      </c>
      <c r="M29" s="131" t="str">
        <f t="shared" si="16"/>
        <v/>
      </c>
      <c r="N29" s="130" t="str">
        <f t="shared" si="16"/>
        <v/>
      </c>
      <c r="O29" s="130" t="str">
        <f t="shared" si="16"/>
        <v/>
      </c>
      <c r="P29" s="131" t="str">
        <f t="shared" si="16"/>
        <v/>
      </c>
      <c r="Q29" s="23" t="str">
        <f t="shared" si="3"/>
        <v/>
      </c>
      <c r="R29" s="23" t="str">
        <f t="shared" si="4"/>
        <v/>
      </c>
      <c r="S29" s="136" t="str">
        <f t="shared" si="5"/>
        <v/>
      </c>
      <c r="T29" s="24" t="str">
        <f t="shared" si="6"/>
        <v/>
      </c>
      <c r="U29" s="23">
        <f t="shared" si="7"/>
        <v>0</v>
      </c>
      <c r="V29" s="14" t="str">
        <f t="shared" si="17"/>
        <v/>
      </c>
      <c r="W29" s="14" t="str">
        <f t="shared" si="17"/>
        <v/>
      </c>
      <c r="X29" s="14" t="str">
        <f t="shared" si="17"/>
        <v/>
      </c>
      <c r="Y29" s="9" t="str">
        <f t="shared" si="9"/>
        <v/>
      </c>
      <c r="Z29" s="23">
        <f t="shared" si="10"/>
        <v>0</v>
      </c>
      <c r="AA29" s="23" t="str">
        <f t="shared" si="11"/>
        <v/>
      </c>
      <c r="AB29" s="23">
        <f t="shared" si="12"/>
        <v>0</v>
      </c>
      <c r="AC29" s="132" t="str">
        <f t="shared" si="13"/>
        <v/>
      </c>
      <c r="AD29" s="15" t="str">
        <f t="shared" si="14"/>
        <v/>
      </c>
    </row>
    <row r="30" spans="1:30" x14ac:dyDescent="0.3">
      <c r="A30" s="71"/>
      <c r="B30" s="105"/>
      <c r="C30" s="105"/>
      <c r="D30" s="116"/>
      <c r="E30" s="118"/>
      <c r="F30" s="112" t="str">
        <f t="shared" si="0"/>
        <v/>
      </c>
      <c r="G30" s="115" t="str">
        <f t="shared" si="1"/>
        <v/>
      </c>
      <c r="H30" s="130" t="str">
        <f t="shared" si="16"/>
        <v/>
      </c>
      <c r="I30" s="130" t="str">
        <f t="shared" si="16"/>
        <v/>
      </c>
      <c r="J30" s="131" t="str">
        <f t="shared" si="16"/>
        <v/>
      </c>
      <c r="K30" s="130" t="str">
        <f t="shared" si="16"/>
        <v/>
      </c>
      <c r="L30" s="130" t="str">
        <f t="shared" si="16"/>
        <v/>
      </c>
      <c r="M30" s="131" t="str">
        <f t="shared" si="16"/>
        <v/>
      </c>
      <c r="N30" s="130" t="str">
        <f t="shared" si="16"/>
        <v/>
      </c>
      <c r="O30" s="130" t="str">
        <f t="shared" si="16"/>
        <v/>
      </c>
      <c r="P30" s="131" t="str">
        <f t="shared" si="16"/>
        <v/>
      </c>
      <c r="Q30" s="23" t="str">
        <f t="shared" si="3"/>
        <v/>
      </c>
      <c r="R30" s="23" t="str">
        <f t="shared" si="4"/>
        <v/>
      </c>
      <c r="S30" s="136" t="str">
        <f t="shared" si="5"/>
        <v/>
      </c>
      <c r="T30" s="24" t="str">
        <f t="shared" si="6"/>
        <v/>
      </c>
      <c r="U30" s="23">
        <f t="shared" si="7"/>
        <v>0</v>
      </c>
      <c r="V30" s="14" t="str">
        <f t="shared" si="17"/>
        <v/>
      </c>
      <c r="W30" s="14" t="str">
        <f t="shared" si="17"/>
        <v/>
      </c>
      <c r="X30" s="14" t="str">
        <f t="shared" si="17"/>
        <v/>
      </c>
      <c r="Y30" s="9" t="str">
        <f t="shared" si="9"/>
        <v/>
      </c>
      <c r="Z30" s="23">
        <f t="shared" si="10"/>
        <v>0</v>
      </c>
      <c r="AA30" s="23" t="str">
        <f t="shared" si="11"/>
        <v/>
      </c>
      <c r="AB30" s="23">
        <f t="shared" si="12"/>
        <v>0</v>
      </c>
      <c r="AC30" s="132" t="str">
        <f t="shared" si="13"/>
        <v/>
      </c>
      <c r="AD30" s="15" t="str">
        <f t="shared" si="14"/>
        <v/>
      </c>
    </row>
    <row r="31" spans="1:30" x14ac:dyDescent="0.3">
      <c r="A31" s="71"/>
      <c r="B31" s="60"/>
      <c r="C31" s="60"/>
      <c r="D31" s="116"/>
      <c r="E31" s="107"/>
      <c r="F31" s="112" t="str">
        <f t="shared" si="0"/>
        <v/>
      </c>
      <c r="G31" s="115" t="str">
        <f t="shared" si="1"/>
        <v/>
      </c>
      <c r="H31" s="130" t="str">
        <f t="shared" si="16"/>
        <v/>
      </c>
      <c r="I31" s="130" t="str">
        <f t="shared" si="16"/>
        <v/>
      </c>
      <c r="J31" s="131" t="str">
        <f t="shared" si="16"/>
        <v/>
      </c>
      <c r="K31" s="130" t="str">
        <f t="shared" si="16"/>
        <v/>
      </c>
      <c r="L31" s="130" t="str">
        <f t="shared" si="16"/>
        <v/>
      </c>
      <c r="M31" s="131" t="str">
        <f t="shared" si="16"/>
        <v/>
      </c>
      <c r="N31" s="130" t="str">
        <f t="shared" si="16"/>
        <v/>
      </c>
      <c r="O31" s="130" t="str">
        <f t="shared" si="16"/>
        <v/>
      </c>
      <c r="P31" s="131" t="str">
        <f t="shared" si="16"/>
        <v/>
      </c>
      <c r="Q31" s="23" t="str">
        <f t="shared" si="3"/>
        <v/>
      </c>
      <c r="R31" s="23" t="str">
        <f t="shared" si="4"/>
        <v/>
      </c>
      <c r="S31" s="136" t="str">
        <f t="shared" si="5"/>
        <v/>
      </c>
      <c r="T31" s="24" t="str">
        <f t="shared" si="6"/>
        <v/>
      </c>
      <c r="U31" s="23">
        <f t="shared" si="7"/>
        <v>0</v>
      </c>
      <c r="V31" s="14" t="str">
        <f t="shared" si="17"/>
        <v/>
      </c>
      <c r="W31" s="14" t="str">
        <f t="shared" si="17"/>
        <v/>
      </c>
      <c r="X31" s="14" t="str">
        <f t="shared" si="17"/>
        <v/>
      </c>
      <c r="Y31" s="9" t="str">
        <f t="shared" si="9"/>
        <v/>
      </c>
      <c r="Z31" s="23">
        <f t="shared" si="10"/>
        <v>0</v>
      </c>
      <c r="AA31" s="23" t="str">
        <f t="shared" si="11"/>
        <v/>
      </c>
      <c r="AB31" s="23">
        <f t="shared" si="12"/>
        <v>0</v>
      </c>
      <c r="AC31" s="132" t="str">
        <f t="shared" si="13"/>
        <v/>
      </c>
      <c r="AD31" s="15" t="str">
        <f t="shared" si="14"/>
        <v/>
      </c>
    </row>
    <row r="32" spans="1:30" x14ac:dyDescent="0.3">
      <c r="A32" s="71"/>
      <c r="B32" s="105"/>
      <c r="C32" s="105"/>
      <c r="D32" s="116"/>
      <c r="E32" s="107"/>
      <c r="F32" s="112" t="str">
        <f t="shared" si="0"/>
        <v/>
      </c>
      <c r="G32" s="115" t="str">
        <f t="shared" si="1"/>
        <v/>
      </c>
      <c r="H32" s="130" t="str">
        <f t="shared" si="16"/>
        <v/>
      </c>
      <c r="I32" s="130" t="str">
        <f t="shared" si="16"/>
        <v/>
      </c>
      <c r="J32" s="131" t="str">
        <f t="shared" si="16"/>
        <v/>
      </c>
      <c r="K32" s="130" t="str">
        <f t="shared" si="16"/>
        <v/>
      </c>
      <c r="L32" s="130" t="str">
        <f t="shared" si="16"/>
        <v/>
      </c>
      <c r="M32" s="131" t="str">
        <f t="shared" si="16"/>
        <v/>
      </c>
      <c r="N32" s="130" t="str">
        <f t="shared" si="16"/>
        <v/>
      </c>
      <c r="O32" s="130" t="str">
        <f t="shared" si="16"/>
        <v/>
      </c>
      <c r="P32" s="131" t="str">
        <f t="shared" si="16"/>
        <v/>
      </c>
      <c r="Q32" s="23" t="str">
        <f t="shared" si="3"/>
        <v/>
      </c>
      <c r="R32" s="23" t="str">
        <f t="shared" si="4"/>
        <v/>
      </c>
      <c r="S32" s="136" t="str">
        <f t="shared" si="5"/>
        <v/>
      </c>
      <c r="T32" s="24" t="str">
        <f t="shared" si="6"/>
        <v/>
      </c>
      <c r="U32" s="23">
        <f t="shared" si="7"/>
        <v>0</v>
      </c>
      <c r="V32" s="14" t="str">
        <f t="shared" si="17"/>
        <v/>
      </c>
      <c r="W32" s="14" t="str">
        <f t="shared" si="17"/>
        <v/>
      </c>
      <c r="X32" s="14" t="str">
        <f t="shared" si="17"/>
        <v/>
      </c>
      <c r="Y32" s="9" t="str">
        <f t="shared" si="9"/>
        <v/>
      </c>
      <c r="Z32" s="23">
        <f t="shared" si="10"/>
        <v>0</v>
      </c>
      <c r="AA32" s="23" t="str">
        <f t="shared" si="11"/>
        <v/>
      </c>
      <c r="AB32" s="23">
        <f t="shared" si="12"/>
        <v>0</v>
      </c>
      <c r="AC32" s="132" t="str">
        <f t="shared" si="13"/>
        <v/>
      </c>
      <c r="AD32" s="15" t="str">
        <f t="shared" si="14"/>
        <v/>
      </c>
    </row>
    <row r="33" spans="1:30" x14ac:dyDescent="0.3">
      <c r="A33" s="71"/>
      <c r="B33" s="58"/>
      <c r="C33" s="58"/>
      <c r="D33" s="116"/>
      <c r="E33" s="107"/>
      <c r="F33" s="112" t="str">
        <f t="shared" si="0"/>
        <v/>
      </c>
      <c r="G33" s="115" t="str">
        <f t="shared" si="1"/>
        <v/>
      </c>
      <c r="H33" s="130" t="str">
        <f t="shared" si="16"/>
        <v/>
      </c>
      <c r="I33" s="130" t="str">
        <f t="shared" si="16"/>
        <v/>
      </c>
      <c r="J33" s="131" t="str">
        <f t="shared" si="16"/>
        <v/>
      </c>
      <c r="K33" s="130" t="str">
        <f t="shared" si="16"/>
        <v/>
      </c>
      <c r="L33" s="130" t="str">
        <f t="shared" si="16"/>
        <v/>
      </c>
      <c r="M33" s="131" t="str">
        <f t="shared" si="16"/>
        <v/>
      </c>
      <c r="N33" s="130" t="str">
        <f t="shared" si="16"/>
        <v/>
      </c>
      <c r="O33" s="130" t="str">
        <f t="shared" si="16"/>
        <v/>
      </c>
      <c r="P33" s="131" t="str">
        <f t="shared" si="16"/>
        <v/>
      </c>
      <c r="Q33" s="23" t="str">
        <f t="shared" si="3"/>
        <v/>
      </c>
      <c r="R33" s="23" t="str">
        <f t="shared" si="4"/>
        <v/>
      </c>
      <c r="S33" s="136" t="str">
        <f t="shared" si="5"/>
        <v/>
      </c>
      <c r="T33" s="24" t="str">
        <f t="shared" si="6"/>
        <v/>
      </c>
      <c r="U33" s="23">
        <f t="shared" si="7"/>
        <v>0</v>
      </c>
      <c r="V33" s="14" t="str">
        <f t="shared" si="17"/>
        <v/>
      </c>
      <c r="W33" s="14" t="str">
        <f t="shared" si="17"/>
        <v/>
      </c>
      <c r="X33" s="14" t="str">
        <f t="shared" si="17"/>
        <v/>
      </c>
      <c r="Y33" s="9" t="str">
        <f t="shared" si="9"/>
        <v/>
      </c>
      <c r="Z33" s="23">
        <f t="shared" si="10"/>
        <v>0</v>
      </c>
      <c r="AA33" s="23" t="str">
        <f t="shared" si="11"/>
        <v/>
      </c>
      <c r="AB33" s="23">
        <f t="shared" si="12"/>
        <v>0</v>
      </c>
      <c r="AC33" s="132" t="str">
        <f t="shared" si="13"/>
        <v/>
      </c>
      <c r="AD33" s="15" t="str">
        <f t="shared" si="14"/>
        <v/>
      </c>
    </row>
    <row r="34" spans="1:30" x14ac:dyDescent="0.3">
      <c r="A34" s="71"/>
      <c r="B34" s="105"/>
      <c r="C34" s="105"/>
      <c r="D34" s="116"/>
      <c r="E34" s="107"/>
      <c r="F34" s="112" t="str">
        <f t="shared" si="0"/>
        <v/>
      </c>
      <c r="G34" s="115" t="str">
        <f t="shared" si="1"/>
        <v/>
      </c>
      <c r="H34" s="130" t="str">
        <f t="shared" si="16"/>
        <v/>
      </c>
      <c r="I34" s="130" t="str">
        <f t="shared" si="16"/>
        <v/>
      </c>
      <c r="J34" s="131" t="str">
        <f t="shared" si="16"/>
        <v/>
      </c>
      <c r="K34" s="130" t="str">
        <f t="shared" si="16"/>
        <v/>
      </c>
      <c r="L34" s="130" t="str">
        <f t="shared" si="16"/>
        <v/>
      </c>
      <c r="M34" s="131" t="str">
        <f t="shared" si="16"/>
        <v/>
      </c>
      <c r="N34" s="130" t="str">
        <f t="shared" si="16"/>
        <v/>
      </c>
      <c r="O34" s="130" t="str">
        <f t="shared" si="16"/>
        <v/>
      </c>
      <c r="P34" s="131" t="str">
        <f t="shared" si="16"/>
        <v/>
      </c>
      <c r="Q34" s="23" t="str">
        <f t="shared" si="3"/>
        <v/>
      </c>
      <c r="R34" s="23" t="str">
        <f t="shared" si="4"/>
        <v/>
      </c>
      <c r="S34" s="136" t="str">
        <f t="shared" si="5"/>
        <v/>
      </c>
      <c r="T34" s="24" t="str">
        <f t="shared" si="6"/>
        <v/>
      </c>
      <c r="U34" s="23">
        <f t="shared" si="7"/>
        <v>0</v>
      </c>
      <c r="V34" s="14" t="str">
        <f t="shared" si="17"/>
        <v/>
      </c>
      <c r="W34" s="14" t="str">
        <f t="shared" si="17"/>
        <v/>
      </c>
      <c r="X34" s="14" t="str">
        <f t="shared" si="17"/>
        <v/>
      </c>
      <c r="Y34" s="9" t="str">
        <f t="shared" si="9"/>
        <v/>
      </c>
      <c r="Z34" s="23">
        <f t="shared" si="10"/>
        <v>0</v>
      </c>
      <c r="AA34" s="23" t="str">
        <f t="shared" si="11"/>
        <v/>
      </c>
      <c r="AB34" s="23">
        <f t="shared" si="12"/>
        <v>0</v>
      </c>
      <c r="AC34" s="132" t="str">
        <f t="shared" si="13"/>
        <v/>
      </c>
      <c r="AD34" s="15" t="str">
        <f t="shared" si="14"/>
        <v/>
      </c>
    </row>
    <row r="35" spans="1:30" x14ac:dyDescent="0.3">
      <c r="A35" s="71"/>
      <c r="B35" s="58"/>
      <c r="C35" s="58"/>
      <c r="D35" s="116"/>
      <c r="E35" s="107"/>
      <c r="F35" s="112" t="str">
        <f t="shared" si="0"/>
        <v/>
      </c>
      <c r="G35" s="115" t="str">
        <f t="shared" si="1"/>
        <v/>
      </c>
      <c r="H35" s="130" t="str">
        <f t="shared" si="16"/>
        <v/>
      </c>
      <c r="I35" s="130" t="str">
        <f t="shared" si="16"/>
        <v/>
      </c>
      <c r="J35" s="131" t="str">
        <f t="shared" si="16"/>
        <v/>
      </c>
      <c r="K35" s="130" t="str">
        <f t="shared" si="16"/>
        <v/>
      </c>
      <c r="L35" s="130" t="str">
        <f t="shared" si="16"/>
        <v/>
      </c>
      <c r="M35" s="131" t="str">
        <f t="shared" si="16"/>
        <v/>
      </c>
      <c r="N35" s="130" t="str">
        <f t="shared" si="16"/>
        <v/>
      </c>
      <c r="O35" s="130" t="str">
        <f t="shared" si="16"/>
        <v/>
      </c>
      <c r="P35" s="131" t="str">
        <f t="shared" si="16"/>
        <v/>
      </c>
      <c r="Q35" s="23" t="str">
        <f t="shared" si="3"/>
        <v/>
      </c>
      <c r="R35" s="23" t="str">
        <f t="shared" si="4"/>
        <v/>
      </c>
      <c r="S35" s="136" t="str">
        <f t="shared" si="5"/>
        <v/>
      </c>
      <c r="T35" s="24" t="str">
        <f t="shared" si="6"/>
        <v/>
      </c>
      <c r="U35" s="23">
        <f t="shared" si="7"/>
        <v>0</v>
      </c>
      <c r="V35" s="14" t="str">
        <f t="shared" si="17"/>
        <v/>
      </c>
      <c r="W35" s="14" t="str">
        <f t="shared" si="17"/>
        <v/>
      </c>
      <c r="X35" s="14" t="str">
        <f t="shared" si="17"/>
        <v/>
      </c>
      <c r="Y35" s="9" t="str">
        <f t="shared" si="9"/>
        <v/>
      </c>
      <c r="Z35" s="23">
        <f t="shared" si="10"/>
        <v>0</v>
      </c>
      <c r="AA35" s="23" t="str">
        <f t="shared" si="11"/>
        <v/>
      </c>
      <c r="AB35" s="23">
        <f t="shared" si="12"/>
        <v>0</v>
      </c>
      <c r="AC35" s="132" t="str">
        <f t="shared" si="13"/>
        <v/>
      </c>
      <c r="AD35" s="15" t="str">
        <f t="shared" si="14"/>
        <v/>
      </c>
    </row>
    <row r="36" spans="1:30" x14ac:dyDescent="0.3">
      <c r="A36" s="71"/>
      <c r="B36" s="105"/>
      <c r="C36" s="105"/>
      <c r="D36" s="116"/>
      <c r="E36" s="118"/>
      <c r="F36" s="112" t="str">
        <f t="shared" si="0"/>
        <v/>
      </c>
      <c r="G36" s="115" t="str">
        <f t="shared" si="1"/>
        <v/>
      </c>
      <c r="H36" s="130" t="str">
        <f t="shared" si="16"/>
        <v/>
      </c>
      <c r="I36" s="130" t="str">
        <f t="shared" si="16"/>
        <v/>
      </c>
      <c r="J36" s="131" t="str">
        <f t="shared" si="16"/>
        <v/>
      </c>
      <c r="K36" s="130" t="str">
        <f t="shared" si="16"/>
        <v/>
      </c>
      <c r="L36" s="130" t="str">
        <f t="shared" si="16"/>
        <v/>
      </c>
      <c r="M36" s="131" t="str">
        <f t="shared" si="16"/>
        <v/>
      </c>
      <c r="N36" s="130" t="str">
        <f t="shared" si="16"/>
        <v/>
      </c>
      <c r="O36" s="130" t="str">
        <f t="shared" si="16"/>
        <v/>
      </c>
      <c r="P36" s="131" t="str">
        <f t="shared" si="16"/>
        <v/>
      </c>
      <c r="Q36" s="23" t="str">
        <f t="shared" si="3"/>
        <v/>
      </c>
      <c r="R36" s="23" t="str">
        <f t="shared" si="4"/>
        <v/>
      </c>
      <c r="S36" s="136" t="str">
        <f t="shared" si="5"/>
        <v/>
      </c>
      <c r="T36" s="24" t="str">
        <f t="shared" si="6"/>
        <v/>
      </c>
      <c r="U36" s="23">
        <f t="shared" si="7"/>
        <v>0</v>
      </c>
      <c r="V36" s="14" t="str">
        <f t="shared" si="17"/>
        <v/>
      </c>
      <c r="W36" s="14" t="str">
        <f t="shared" si="17"/>
        <v/>
      </c>
      <c r="X36" s="14" t="str">
        <f t="shared" si="17"/>
        <v/>
      </c>
      <c r="Y36" s="9" t="str">
        <f t="shared" si="9"/>
        <v/>
      </c>
      <c r="Z36" s="23">
        <f t="shared" si="10"/>
        <v>0</v>
      </c>
      <c r="AA36" s="23" t="str">
        <f t="shared" si="11"/>
        <v/>
      </c>
      <c r="AB36" s="23">
        <f t="shared" si="12"/>
        <v>0</v>
      </c>
      <c r="AC36" s="132" t="str">
        <f t="shared" si="13"/>
        <v/>
      </c>
      <c r="AD36" s="15" t="str">
        <f t="shared" si="14"/>
        <v/>
      </c>
    </row>
    <row r="37" spans="1:30" x14ac:dyDescent="0.3">
      <c r="A37" s="71"/>
      <c r="B37" s="105"/>
      <c r="C37" s="105"/>
      <c r="D37" s="116"/>
      <c r="E37" s="118"/>
      <c r="F37" s="112" t="str">
        <f t="shared" si="0"/>
        <v/>
      </c>
      <c r="G37" s="115" t="str">
        <f t="shared" si="1"/>
        <v/>
      </c>
      <c r="H37" s="130" t="str">
        <f t="shared" ref="H37:P46" si="18">IFERROR(VLOOKUP($A37,Resultats_Trial,H$4,FALSE),"")</f>
        <v/>
      </c>
      <c r="I37" s="130" t="str">
        <f t="shared" si="18"/>
        <v/>
      </c>
      <c r="J37" s="131" t="str">
        <f t="shared" si="18"/>
        <v/>
      </c>
      <c r="K37" s="130" t="str">
        <f t="shared" si="18"/>
        <v/>
      </c>
      <c r="L37" s="130" t="str">
        <f t="shared" si="18"/>
        <v/>
      </c>
      <c r="M37" s="131" t="str">
        <f t="shared" si="18"/>
        <v/>
      </c>
      <c r="N37" s="130" t="str">
        <f t="shared" si="18"/>
        <v/>
      </c>
      <c r="O37" s="130" t="str">
        <f t="shared" si="18"/>
        <v/>
      </c>
      <c r="P37" s="131" t="str">
        <f t="shared" si="18"/>
        <v/>
      </c>
      <c r="Q37" s="23" t="str">
        <f t="shared" si="3"/>
        <v/>
      </c>
      <c r="R37" s="23" t="str">
        <f t="shared" si="4"/>
        <v/>
      </c>
      <c r="S37" s="136" t="str">
        <f t="shared" si="5"/>
        <v/>
      </c>
      <c r="T37" s="24" t="str">
        <f t="shared" si="6"/>
        <v/>
      </c>
      <c r="U37" s="23">
        <f t="shared" si="7"/>
        <v>0</v>
      </c>
      <c r="V37" s="14" t="str">
        <f t="shared" si="17"/>
        <v/>
      </c>
      <c r="W37" s="14" t="str">
        <f t="shared" si="17"/>
        <v/>
      </c>
      <c r="X37" s="14" t="str">
        <f t="shared" si="17"/>
        <v/>
      </c>
      <c r="Y37" s="9" t="str">
        <f t="shared" si="9"/>
        <v/>
      </c>
      <c r="Z37" s="23">
        <f t="shared" si="10"/>
        <v>0</v>
      </c>
      <c r="AA37" s="23" t="str">
        <f t="shared" si="11"/>
        <v/>
      </c>
      <c r="AB37" s="23">
        <f t="shared" si="12"/>
        <v>0</v>
      </c>
      <c r="AC37" s="132" t="str">
        <f t="shared" si="13"/>
        <v/>
      </c>
      <c r="AD37" s="15" t="str">
        <f t="shared" si="14"/>
        <v/>
      </c>
    </row>
    <row r="38" spans="1:30" x14ac:dyDescent="0.3">
      <c r="A38" s="71"/>
      <c r="B38" s="105"/>
      <c r="C38" s="105"/>
      <c r="D38" s="116"/>
      <c r="E38" s="118"/>
      <c r="F38" s="112" t="str">
        <f t="shared" si="0"/>
        <v/>
      </c>
      <c r="G38" s="115" t="str">
        <f t="shared" si="1"/>
        <v/>
      </c>
      <c r="H38" s="130" t="str">
        <f t="shared" si="18"/>
        <v/>
      </c>
      <c r="I38" s="130" t="str">
        <f t="shared" si="18"/>
        <v/>
      </c>
      <c r="J38" s="131" t="str">
        <f t="shared" si="18"/>
        <v/>
      </c>
      <c r="K38" s="130" t="str">
        <f t="shared" si="18"/>
        <v/>
      </c>
      <c r="L38" s="130" t="str">
        <f t="shared" si="18"/>
        <v/>
      </c>
      <c r="M38" s="131" t="str">
        <f t="shared" si="18"/>
        <v/>
      </c>
      <c r="N38" s="130" t="str">
        <f t="shared" si="18"/>
        <v/>
      </c>
      <c r="O38" s="130" t="str">
        <f t="shared" si="18"/>
        <v/>
      </c>
      <c r="P38" s="131" t="str">
        <f t="shared" si="18"/>
        <v/>
      </c>
      <c r="Q38" s="23" t="str">
        <f t="shared" si="3"/>
        <v/>
      </c>
      <c r="R38" s="23" t="str">
        <f t="shared" si="4"/>
        <v/>
      </c>
      <c r="S38" s="136" t="str">
        <f t="shared" si="5"/>
        <v/>
      </c>
      <c r="T38" s="24" t="str">
        <f t="shared" si="6"/>
        <v/>
      </c>
      <c r="U38" s="23">
        <f t="shared" si="7"/>
        <v>0</v>
      </c>
      <c r="V38" s="14" t="str">
        <f t="shared" si="17"/>
        <v/>
      </c>
      <c r="W38" s="14" t="str">
        <f t="shared" si="17"/>
        <v/>
      </c>
      <c r="X38" s="14" t="str">
        <f t="shared" si="17"/>
        <v/>
      </c>
      <c r="Y38" s="9" t="str">
        <f t="shared" si="9"/>
        <v/>
      </c>
      <c r="Z38" s="23">
        <f t="shared" si="10"/>
        <v>0</v>
      </c>
      <c r="AA38" s="23" t="str">
        <f t="shared" si="11"/>
        <v/>
      </c>
      <c r="AB38" s="23">
        <f t="shared" si="12"/>
        <v>0</v>
      </c>
      <c r="AC38" s="132" t="str">
        <f t="shared" si="13"/>
        <v/>
      </c>
      <c r="AD38" s="15" t="str">
        <f t="shared" si="14"/>
        <v/>
      </c>
    </row>
    <row r="39" spans="1:30" x14ac:dyDescent="0.3">
      <c r="A39" s="71"/>
      <c r="B39" s="105"/>
      <c r="C39" s="105"/>
      <c r="D39" s="116"/>
      <c r="E39" s="118"/>
      <c r="F39" s="112" t="str">
        <f t="shared" si="0"/>
        <v/>
      </c>
      <c r="G39" s="115" t="str">
        <f t="shared" si="1"/>
        <v/>
      </c>
      <c r="H39" s="130" t="str">
        <f t="shared" si="18"/>
        <v/>
      </c>
      <c r="I39" s="130" t="str">
        <f t="shared" si="18"/>
        <v/>
      </c>
      <c r="J39" s="131" t="str">
        <f t="shared" si="18"/>
        <v/>
      </c>
      <c r="K39" s="130" t="str">
        <f t="shared" si="18"/>
        <v/>
      </c>
      <c r="L39" s="130" t="str">
        <f t="shared" si="18"/>
        <v/>
      </c>
      <c r="M39" s="131" t="str">
        <f t="shared" si="18"/>
        <v/>
      </c>
      <c r="N39" s="130" t="str">
        <f t="shared" si="18"/>
        <v/>
      </c>
      <c r="O39" s="130" t="str">
        <f t="shared" si="18"/>
        <v/>
      </c>
      <c r="P39" s="131" t="str">
        <f t="shared" si="18"/>
        <v/>
      </c>
      <c r="Q39" s="23" t="str">
        <f t="shared" si="3"/>
        <v/>
      </c>
      <c r="R39" s="23" t="str">
        <f t="shared" si="4"/>
        <v/>
      </c>
      <c r="S39" s="136" t="str">
        <f t="shared" si="5"/>
        <v/>
      </c>
      <c r="T39" s="24" t="str">
        <f t="shared" si="6"/>
        <v/>
      </c>
      <c r="U39" s="23">
        <f t="shared" si="7"/>
        <v>0</v>
      </c>
      <c r="V39" s="14" t="str">
        <f t="shared" si="17"/>
        <v/>
      </c>
      <c r="W39" s="14" t="str">
        <f t="shared" si="17"/>
        <v/>
      </c>
      <c r="X39" s="14" t="str">
        <f t="shared" si="17"/>
        <v/>
      </c>
      <c r="Y39" s="9" t="str">
        <f t="shared" si="9"/>
        <v/>
      </c>
      <c r="Z39" s="23">
        <f t="shared" si="10"/>
        <v>0</v>
      </c>
      <c r="AA39" s="23" t="str">
        <f t="shared" si="11"/>
        <v/>
      </c>
      <c r="AB39" s="23">
        <f t="shared" si="12"/>
        <v>0</v>
      </c>
      <c r="AC39" s="132" t="str">
        <f t="shared" si="13"/>
        <v/>
      </c>
      <c r="AD39" s="15" t="str">
        <f t="shared" si="14"/>
        <v/>
      </c>
    </row>
    <row r="40" spans="1:30" x14ac:dyDescent="0.3">
      <c r="A40" s="71"/>
      <c r="B40" s="58"/>
      <c r="C40" s="58"/>
      <c r="D40" s="116"/>
      <c r="E40" s="107"/>
      <c r="F40" s="112" t="str">
        <f t="shared" si="0"/>
        <v/>
      </c>
      <c r="G40" s="115" t="str">
        <f t="shared" si="1"/>
        <v/>
      </c>
      <c r="H40" s="130" t="str">
        <f t="shared" si="18"/>
        <v/>
      </c>
      <c r="I40" s="130" t="str">
        <f t="shared" si="18"/>
        <v/>
      </c>
      <c r="J40" s="131" t="str">
        <f t="shared" si="18"/>
        <v/>
      </c>
      <c r="K40" s="130" t="str">
        <f t="shared" si="18"/>
        <v/>
      </c>
      <c r="L40" s="130" t="str">
        <f t="shared" si="18"/>
        <v/>
      </c>
      <c r="M40" s="131" t="str">
        <f t="shared" si="18"/>
        <v/>
      </c>
      <c r="N40" s="130" t="str">
        <f t="shared" si="18"/>
        <v/>
      </c>
      <c r="O40" s="130" t="str">
        <f t="shared" si="18"/>
        <v/>
      </c>
      <c r="P40" s="131" t="str">
        <f t="shared" si="18"/>
        <v/>
      </c>
      <c r="Q40" s="23" t="str">
        <f t="shared" si="3"/>
        <v/>
      </c>
      <c r="R40" s="23" t="str">
        <f t="shared" si="4"/>
        <v/>
      </c>
      <c r="S40" s="136" t="str">
        <f t="shared" si="5"/>
        <v/>
      </c>
      <c r="T40" s="24" t="str">
        <f t="shared" si="6"/>
        <v/>
      </c>
      <c r="U40" s="23">
        <f t="shared" si="7"/>
        <v>0</v>
      </c>
      <c r="V40" s="14" t="str">
        <f t="shared" si="17"/>
        <v/>
      </c>
      <c r="W40" s="14" t="str">
        <f t="shared" si="17"/>
        <v/>
      </c>
      <c r="X40" s="14" t="str">
        <f t="shared" si="17"/>
        <v/>
      </c>
      <c r="Y40" s="9" t="str">
        <f t="shared" si="9"/>
        <v/>
      </c>
      <c r="Z40" s="23">
        <f t="shared" si="10"/>
        <v>0</v>
      </c>
      <c r="AA40" s="23" t="str">
        <f t="shared" si="11"/>
        <v/>
      </c>
      <c r="AB40" s="23">
        <f t="shared" si="12"/>
        <v>0</v>
      </c>
      <c r="AC40" s="132" t="str">
        <f t="shared" si="13"/>
        <v/>
      </c>
      <c r="AD40" s="15" t="str">
        <f t="shared" si="14"/>
        <v/>
      </c>
    </row>
    <row r="41" spans="1:30" x14ac:dyDescent="0.3">
      <c r="A41" s="71"/>
      <c r="B41" s="105"/>
      <c r="C41" s="105"/>
      <c r="D41" s="116"/>
      <c r="E41" s="118"/>
      <c r="F41" s="112" t="str">
        <f t="shared" si="0"/>
        <v/>
      </c>
      <c r="G41" s="115" t="str">
        <f t="shared" si="1"/>
        <v/>
      </c>
      <c r="H41" s="130" t="str">
        <f t="shared" si="18"/>
        <v/>
      </c>
      <c r="I41" s="130" t="str">
        <f t="shared" si="18"/>
        <v/>
      </c>
      <c r="J41" s="131" t="str">
        <f t="shared" si="18"/>
        <v/>
      </c>
      <c r="K41" s="130" t="str">
        <f t="shared" si="18"/>
        <v/>
      </c>
      <c r="L41" s="130" t="str">
        <f t="shared" si="18"/>
        <v/>
      </c>
      <c r="M41" s="131" t="str">
        <f t="shared" si="18"/>
        <v/>
      </c>
      <c r="N41" s="130" t="str">
        <f t="shared" si="18"/>
        <v/>
      </c>
      <c r="O41" s="130" t="str">
        <f t="shared" si="18"/>
        <v/>
      </c>
      <c r="P41" s="131" t="str">
        <f t="shared" si="18"/>
        <v/>
      </c>
      <c r="Q41" s="23" t="str">
        <f t="shared" si="3"/>
        <v/>
      </c>
      <c r="R41" s="23" t="str">
        <f t="shared" si="4"/>
        <v/>
      </c>
      <c r="S41" s="136" t="str">
        <f t="shared" si="5"/>
        <v/>
      </c>
      <c r="T41" s="24" t="str">
        <f t="shared" si="6"/>
        <v/>
      </c>
      <c r="U41" s="23">
        <f t="shared" si="7"/>
        <v>0</v>
      </c>
      <c r="V41" s="14" t="str">
        <f t="shared" si="17"/>
        <v/>
      </c>
      <c r="W41" s="14" t="str">
        <f t="shared" si="17"/>
        <v/>
      </c>
      <c r="X41" s="14" t="str">
        <f t="shared" si="17"/>
        <v/>
      </c>
      <c r="Y41" s="9" t="str">
        <f t="shared" si="9"/>
        <v/>
      </c>
      <c r="Z41" s="23">
        <f t="shared" si="10"/>
        <v>0</v>
      </c>
      <c r="AA41" s="23" t="str">
        <f t="shared" si="11"/>
        <v/>
      </c>
      <c r="AB41" s="23">
        <f t="shared" si="12"/>
        <v>0</v>
      </c>
      <c r="AC41" s="132" t="str">
        <f t="shared" si="13"/>
        <v/>
      </c>
      <c r="AD41" s="15" t="str">
        <f t="shared" si="14"/>
        <v/>
      </c>
    </row>
    <row r="42" spans="1:30" x14ac:dyDescent="0.3">
      <c r="A42" s="71"/>
      <c r="B42" s="105"/>
      <c r="C42" s="105"/>
      <c r="D42" s="116"/>
      <c r="E42" s="118"/>
      <c r="F42" s="112" t="str">
        <f t="shared" si="0"/>
        <v/>
      </c>
      <c r="G42" s="115" t="str">
        <f t="shared" si="1"/>
        <v/>
      </c>
      <c r="H42" s="130" t="str">
        <f t="shared" si="18"/>
        <v/>
      </c>
      <c r="I42" s="130" t="str">
        <f t="shared" si="18"/>
        <v/>
      </c>
      <c r="J42" s="131" t="str">
        <f t="shared" si="18"/>
        <v/>
      </c>
      <c r="K42" s="130" t="str">
        <f t="shared" si="18"/>
        <v/>
      </c>
      <c r="L42" s="130" t="str">
        <f t="shared" si="18"/>
        <v/>
      </c>
      <c r="M42" s="131" t="str">
        <f t="shared" si="18"/>
        <v/>
      </c>
      <c r="N42" s="130" t="str">
        <f t="shared" si="18"/>
        <v/>
      </c>
      <c r="O42" s="130" t="str">
        <f t="shared" si="18"/>
        <v/>
      </c>
      <c r="P42" s="131" t="str">
        <f t="shared" si="18"/>
        <v/>
      </c>
      <c r="Q42" s="23" t="str">
        <f t="shared" si="3"/>
        <v/>
      </c>
      <c r="R42" s="23" t="str">
        <f t="shared" si="4"/>
        <v/>
      </c>
      <c r="S42" s="136" t="str">
        <f t="shared" si="5"/>
        <v/>
      </c>
      <c r="T42" s="24" t="str">
        <f t="shared" si="6"/>
        <v/>
      </c>
      <c r="U42" s="23">
        <f t="shared" si="7"/>
        <v>0</v>
      </c>
      <c r="V42" s="14" t="str">
        <f t="shared" si="17"/>
        <v/>
      </c>
      <c r="W42" s="14" t="str">
        <f t="shared" si="17"/>
        <v/>
      </c>
      <c r="X42" s="14" t="str">
        <f t="shared" si="17"/>
        <v/>
      </c>
      <c r="Y42" s="9" t="str">
        <f t="shared" si="9"/>
        <v/>
      </c>
      <c r="Z42" s="23">
        <f t="shared" si="10"/>
        <v>0</v>
      </c>
      <c r="AA42" s="23" t="str">
        <f t="shared" si="11"/>
        <v/>
      </c>
      <c r="AB42" s="23">
        <f t="shared" si="12"/>
        <v>0</v>
      </c>
      <c r="AC42" s="132" t="str">
        <f t="shared" si="13"/>
        <v/>
      </c>
      <c r="AD42" s="15" t="str">
        <f t="shared" si="14"/>
        <v/>
      </c>
    </row>
    <row r="43" spans="1:30" x14ac:dyDescent="0.3">
      <c r="A43" s="71"/>
      <c r="B43" s="105"/>
      <c r="C43" s="105"/>
      <c r="D43" s="116"/>
      <c r="E43" s="118"/>
      <c r="F43" s="112" t="str">
        <f t="shared" si="0"/>
        <v/>
      </c>
      <c r="G43" s="115" t="str">
        <f t="shared" si="1"/>
        <v/>
      </c>
      <c r="H43" s="130" t="str">
        <f t="shared" si="18"/>
        <v/>
      </c>
      <c r="I43" s="130" t="str">
        <f t="shared" si="18"/>
        <v/>
      </c>
      <c r="J43" s="131" t="str">
        <f t="shared" si="18"/>
        <v/>
      </c>
      <c r="K43" s="130" t="str">
        <f t="shared" si="18"/>
        <v/>
      </c>
      <c r="L43" s="130" t="str">
        <f t="shared" si="18"/>
        <v/>
      </c>
      <c r="M43" s="131" t="str">
        <f t="shared" si="18"/>
        <v/>
      </c>
      <c r="N43" s="130" t="str">
        <f t="shared" si="18"/>
        <v/>
      </c>
      <c r="O43" s="130" t="str">
        <f t="shared" si="18"/>
        <v/>
      </c>
      <c r="P43" s="131" t="str">
        <f t="shared" si="18"/>
        <v/>
      </c>
      <c r="Q43" s="23" t="str">
        <f t="shared" si="3"/>
        <v/>
      </c>
      <c r="R43" s="23" t="str">
        <f t="shared" si="4"/>
        <v/>
      </c>
      <c r="S43" s="136" t="str">
        <f t="shared" si="5"/>
        <v/>
      </c>
      <c r="T43" s="24" t="str">
        <f t="shared" si="6"/>
        <v/>
      </c>
      <c r="U43" s="23">
        <f t="shared" si="7"/>
        <v>0</v>
      </c>
      <c r="V43" s="14" t="str">
        <f t="shared" si="17"/>
        <v/>
      </c>
      <c r="W43" s="14" t="str">
        <f t="shared" si="17"/>
        <v/>
      </c>
      <c r="X43" s="14" t="str">
        <f t="shared" si="17"/>
        <v/>
      </c>
      <c r="Y43" s="9" t="str">
        <f t="shared" si="9"/>
        <v/>
      </c>
      <c r="Z43" s="23">
        <f t="shared" si="10"/>
        <v>0</v>
      </c>
      <c r="AA43" s="23" t="str">
        <f t="shared" si="11"/>
        <v/>
      </c>
      <c r="AB43" s="23">
        <f t="shared" si="12"/>
        <v>0</v>
      </c>
      <c r="AC43" s="132" t="str">
        <f t="shared" si="13"/>
        <v/>
      </c>
      <c r="AD43" s="15" t="str">
        <f t="shared" si="14"/>
        <v/>
      </c>
    </row>
    <row r="44" spans="1:30" x14ac:dyDescent="0.3">
      <c r="A44" s="71"/>
      <c r="B44" s="105"/>
      <c r="C44" s="105"/>
      <c r="D44" s="116"/>
      <c r="E44" s="118"/>
      <c r="F44" s="112" t="str">
        <f t="shared" si="0"/>
        <v/>
      </c>
      <c r="G44" s="115" t="str">
        <f t="shared" si="1"/>
        <v/>
      </c>
      <c r="H44" s="130" t="str">
        <f t="shared" si="18"/>
        <v/>
      </c>
      <c r="I44" s="130" t="str">
        <f t="shared" si="18"/>
        <v/>
      </c>
      <c r="J44" s="131" t="str">
        <f t="shared" si="18"/>
        <v/>
      </c>
      <c r="K44" s="130" t="str">
        <f t="shared" si="18"/>
        <v/>
      </c>
      <c r="L44" s="130" t="str">
        <f t="shared" si="18"/>
        <v/>
      </c>
      <c r="M44" s="131" t="str">
        <f t="shared" si="18"/>
        <v/>
      </c>
      <c r="N44" s="130" t="str">
        <f t="shared" si="18"/>
        <v/>
      </c>
      <c r="O44" s="130" t="str">
        <f t="shared" si="18"/>
        <v/>
      </c>
      <c r="P44" s="131" t="str">
        <f t="shared" si="18"/>
        <v/>
      </c>
      <c r="Q44" s="23" t="str">
        <f t="shared" si="3"/>
        <v/>
      </c>
      <c r="R44" s="23" t="str">
        <f t="shared" si="4"/>
        <v/>
      </c>
      <c r="S44" s="136" t="str">
        <f t="shared" si="5"/>
        <v/>
      </c>
      <c r="T44" s="24" t="str">
        <f t="shared" si="6"/>
        <v/>
      </c>
      <c r="U44" s="23">
        <f t="shared" si="7"/>
        <v>0</v>
      </c>
      <c r="V44" s="14" t="str">
        <f t="shared" si="17"/>
        <v/>
      </c>
      <c r="W44" s="14" t="str">
        <f t="shared" si="17"/>
        <v/>
      </c>
      <c r="X44" s="14" t="str">
        <f t="shared" si="17"/>
        <v/>
      </c>
      <c r="Y44" s="9" t="str">
        <f t="shared" si="9"/>
        <v/>
      </c>
      <c r="Z44" s="23">
        <f t="shared" si="10"/>
        <v>0</v>
      </c>
      <c r="AA44" s="23" t="str">
        <f t="shared" si="11"/>
        <v/>
      </c>
      <c r="AB44" s="23">
        <f t="shared" si="12"/>
        <v>0</v>
      </c>
      <c r="AC44" s="132" t="str">
        <f t="shared" si="13"/>
        <v/>
      </c>
      <c r="AD44" s="15" t="str">
        <f t="shared" si="14"/>
        <v/>
      </c>
    </row>
    <row r="45" spans="1:30" x14ac:dyDescent="0.3">
      <c r="A45" s="71"/>
      <c r="B45" s="105"/>
      <c r="C45" s="105"/>
      <c r="D45" s="116"/>
      <c r="E45" s="118"/>
      <c r="F45" s="112" t="str">
        <f t="shared" si="0"/>
        <v/>
      </c>
      <c r="G45" s="115" t="str">
        <f t="shared" si="1"/>
        <v/>
      </c>
      <c r="H45" s="130" t="str">
        <f t="shared" si="18"/>
        <v/>
      </c>
      <c r="I45" s="130" t="str">
        <f t="shared" si="18"/>
        <v/>
      </c>
      <c r="J45" s="131" t="str">
        <f t="shared" si="18"/>
        <v/>
      </c>
      <c r="K45" s="130" t="str">
        <f t="shared" si="18"/>
        <v/>
      </c>
      <c r="L45" s="130" t="str">
        <f t="shared" si="18"/>
        <v/>
      </c>
      <c r="M45" s="131" t="str">
        <f t="shared" si="18"/>
        <v/>
      </c>
      <c r="N45" s="130" t="str">
        <f t="shared" si="18"/>
        <v/>
      </c>
      <c r="O45" s="130" t="str">
        <f t="shared" si="18"/>
        <v/>
      </c>
      <c r="P45" s="131" t="str">
        <f t="shared" si="18"/>
        <v/>
      </c>
      <c r="Q45" s="23" t="str">
        <f t="shared" si="3"/>
        <v/>
      </c>
      <c r="R45" s="23" t="str">
        <f t="shared" si="4"/>
        <v/>
      </c>
      <c r="S45" s="136" t="str">
        <f t="shared" si="5"/>
        <v/>
      </c>
      <c r="T45" s="24" t="str">
        <f t="shared" si="6"/>
        <v/>
      </c>
      <c r="U45" s="23">
        <f t="shared" si="7"/>
        <v>0</v>
      </c>
      <c r="V45" s="14" t="str">
        <f t="shared" si="17"/>
        <v/>
      </c>
      <c r="W45" s="14" t="str">
        <f t="shared" si="17"/>
        <v/>
      </c>
      <c r="X45" s="14" t="str">
        <f t="shared" si="17"/>
        <v/>
      </c>
      <c r="Y45" s="9" t="str">
        <f t="shared" si="9"/>
        <v/>
      </c>
      <c r="Z45" s="23">
        <f t="shared" si="10"/>
        <v>0</v>
      </c>
      <c r="AA45" s="23" t="str">
        <f t="shared" si="11"/>
        <v/>
      </c>
      <c r="AB45" s="23">
        <f t="shared" si="12"/>
        <v>0</v>
      </c>
      <c r="AC45" s="132" t="str">
        <f t="shared" si="13"/>
        <v/>
      </c>
      <c r="AD45" s="15" t="str">
        <f t="shared" si="14"/>
        <v/>
      </c>
    </row>
    <row r="46" spans="1:30" x14ac:dyDescent="0.3">
      <c r="A46" s="71"/>
      <c r="B46" s="105"/>
      <c r="C46" s="105"/>
      <c r="D46" s="116"/>
      <c r="E46" s="118"/>
      <c r="F46" s="112" t="str">
        <f t="shared" si="0"/>
        <v/>
      </c>
      <c r="G46" s="115" t="str">
        <f t="shared" si="1"/>
        <v/>
      </c>
      <c r="H46" s="130" t="str">
        <f t="shared" si="18"/>
        <v/>
      </c>
      <c r="I46" s="130" t="str">
        <f t="shared" si="18"/>
        <v/>
      </c>
      <c r="J46" s="131" t="str">
        <f t="shared" si="18"/>
        <v/>
      </c>
      <c r="K46" s="130" t="str">
        <f t="shared" si="18"/>
        <v/>
      </c>
      <c r="L46" s="130" t="str">
        <f t="shared" si="18"/>
        <v/>
      </c>
      <c r="M46" s="131" t="str">
        <f t="shared" si="18"/>
        <v/>
      </c>
      <c r="N46" s="130" t="str">
        <f t="shared" si="18"/>
        <v/>
      </c>
      <c r="O46" s="130" t="str">
        <f t="shared" si="18"/>
        <v/>
      </c>
      <c r="P46" s="131" t="str">
        <f t="shared" si="18"/>
        <v/>
      </c>
      <c r="Q46" s="23" t="str">
        <f t="shared" si="3"/>
        <v/>
      </c>
      <c r="R46" s="23" t="str">
        <f t="shared" si="4"/>
        <v/>
      </c>
      <c r="S46" s="136" t="str">
        <f t="shared" si="5"/>
        <v/>
      </c>
      <c r="T46" s="24" t="str">
        <f t="shared" si="6"/>
        <v/>
      </c>
      <c r="U46" s="23">
        <f t="shared" si="7"/>
        <v>0</v>
      </c>
      <c r="V46" s="14" t="str">
        <f t="shared" si="17"/>
        <v/>
      </c>
      <c r="W46" s="14" t="str">
        <f t="shared" si="17"/>
        <v/>
      </c>
      <c r="X46" s="14" t="str">
        <f t="shared" si="17"/>
        <v/>
      </c>
      <c r="Y46" s="9" t="str">
        <f t="shared" si="9"/>
        <v/>
      </c>
      <c r="Z46" s="23">
        <f t="shared" si="10"/>
        <v>0</v>
      </c>
      <c r="AA46" s="23" t="str">
        <f t="shared" si="11"/>
        <v/>
      </c>
      <c r="AB46" s="23">
        <f t="shared" si="12"/>
        <v>0</v>
      </c>
      <c r="AC46" s="132" t="str">
        <f t="shared" si="13"/>
        <v/>
      </c>
      <c r="AD46" s="15" t="str">
        <f t="shared" si="14"/>
        <v/>
      </c>
    </row>
  </sheetData>
  <sheetProtection algorithmName="SHA-512" hashValue="Izw0N8EVkdZQ4zOhRRdrsOCGIoxGiREN38vDbGe7VMKam1sGsR7lsr1leEIKOaAA27dNK+nh7tcErDu+cyEaiQ==" saltValue="XLNGjEiu3KlIlyX6IBuYWQ==" spinCount="100000" sheet="1" objects="1" scenarios="1" selectLockedCells="1" selectUnlockedCells="1"/>
  <autoFilter ref="A6:AD6">
    <sortState ref="A7:AG46">
      <sortCondition ref="F6"/>
    </sortState>
  </autoFilter>
  <mergeCells count="3">
    <mergeCell ref="H5:U5"/>
    <mergeCell ref="V5:Z5"/>
    <mergeCell ref="AA5:AB5"/>
  </mergeCells>
  <conditionalFormatting sqref="D3 A7:AD46">
    <cfRule type="expression" dxfId="11" priority="1">
      <formula>OR($F3=4,$F3=5)</formula>
    </cfRule>
    <cfRule type="expression" dxfId="10" priority="2">
      <formula>$F3=3</formula>
    </cfRule>
    <cfRule type="expression" dxfId="9" priority="3">
      <formula>$F3=2</formula>
    </cfRule>
    <cfRule type="expression" dxfId="8" priority="4">
      <formula>$F3=1</formula>
    </cfRule>
  </conditionalFormatting>
  <dataValidations count="1">
    <dataValidation type="list" allowBlank="1" showInputMessage="1" showErrorMessage="1" sqref="D3">
      <formula1>Catégories</formula1>
    </dataValidation>
  </dataValidations>
  <pageMargins left="0.23622047244094491" right="0.23622047244094491" top="0.74803149606299213" bottom="0.74803149606299213" header="0.31496062992125984" footer="0.31496062992125984"/>
  <pageSetup paperSize="9" scale="42" orientation="landscape" horizontalDpi="4294967293" r:id="rId1"/>
  <headerFooter>
    <oddFooter>&amp;C&amp;1#&amp;"Arial"&amp;6&amp;K626469Internal</oddFooter>
  </headerFooter>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3">
    <tabColor theme="3" tint="-0.249977111117893"/>
    <pageSetUpPr fitToPage="1"/>
  </sheetPr>
  <dimension ref="A1:AF56"/>
  <sheetViews>
    <sheetView zoomScale="70" zoomScaleNormal="70" workbookViewId="0">
      <selection activeCell="R80" sqref="R80"/>
    </sheetView>
  </sheetViews>
  <sheetFormatPr baseColWidth="10" defaultColWidth="11.42578125" defaultRowHeight="18.75" x14ac:dyDescent="0.3"/>
  <cols>
    <col min="1" max="1" width="12.28515625" bestFit="1" customWidth="1"/>
    <col min="2" max="2" width="15.42578125" style="70" bestFit="1" customWidth="1"/>
    <col min="3" max="3" width="12.7109375" style="70" bestFit="1" customWidth="1"/>
    <col min="4" max="4" width="5.7109375" hidden="1" customWidth="1"/>
    <col min="5" max="5" width="13.42578125" hidden="1" customWidth="1"/>
    <col min="6" max="6" width="18.42578125" customWidth="1"/>
    <col min="7" max="7" width="31.85546875" style="70" customWidth="1"/>
    <col min="8" max="8" width="15.42578125" style="64" customWidth="1"/>
    <col min="9" max="9" width="11.42578125" style="113"/>
    <col min="10" max="11" width="8.7109375" style="8" customWidth="1"/>
    <col min="12" max="12" width="16.140625" style="8" bestFit="1" customWidth="1"/>
    <col min="13" max="14" width="8.7109375" style="8" customWidth="1"/>
    <col min="15" max="15" width="16.140625" style="8" bestFit="1" customWidth="1"/>
    <col min="16" max="17" width="8.7109375" style="8" customWidth="1"/>
    <col min="18" max="18" width="16.140625" style="8" bestFit="1" customWidth="1"/>
    <col min="19" max="19" width="7.42578125" style="19" customWidth="1"/>
    <col min="20" max="20" width="11" style="19" customWidth="1"/>
    <col min="21" max="21" width="19.140625" bestFit="1" customWidth="1"/>
    <col min="22" max="22" width="10.42578125" style="18" bestFit="1" customWidth="1"/>
    <col min="23" max="23" width="11.42578125" style="19"/>
    <col min="24" max="26" width="11.42578125" hidden="1" customWidth="1"/>
    <col min="27" max="27" width="8.28515625" hidden="1" customWidth="1"/>
    <col min="28" max="28" width="11.28515625" style="21" hidden="1" customWidth="1"/>
    <col min="29" max="29" width="11.28515625" style="21" customWidth="1"/>
    <col min="30" max="30" width="11" style="21" bestFit="1" customWidth="1"/>
    <col min="31" max="31" width="12.85546875" style="8" hidden="1" customWidth="1"/>
    <col min="32" max="32" width="14.28515625" hidden="1" customWidth="1"/>
  </cols>
  <sheetData>
    <row r="1" spans="1:32" ht="27" x14ac:dyDescent="0.5">
      <c r="A1" s="104" t="s">
        <v>301</v>
      </c>
    </row>
    <row r="2" spans="1:32" ht="15" customHeight="1" x14ac:dyDescent="0.5">
      <c r="A2" s="104"/>
      <c r="F2" s="110" t="s">
        <v>7</v>
      </c>
    </row>
    <row r="3" spans="1:32" ht="15" customHeight="1" x14ac:dyDescent="0.5">
      <c r="A3" s="104"/>
      <c r="F3" s="67" t="s">
        <v>58</v>
      </c>
    </row>
    <row r="4" spans="1:32" s="234" customFormat="1" x14ac:dyDescent="0.3">
      <c r="B4" s="234">
        <v>2</v>
      </c>
      <c r="C4" s="234">
        <v>3</v>
      </c>
      <c r="D4" s="234">
        <v>4</v>
      </c>
      <c r="E4" s="234">
        <v>5</v>
      </c>
      <c r="F4" s="234">
        <v>6</v>
      </c>
      <c r="G4" s="234">
        <v>8</v>
      </c>
      <c r="H4" s="235"/>
      <c r="I4" s="236"/>
      <c r="J4" s="234">
        <v>8</v>
      </c>
      <c r="K4" s="234">
        <v>9</v>
      </c>
      <c r="L4" s="234">
        <v>10</v>
      </c>
      <c r="M4" s="234">
        <v>11</v>
      </c>
      <c r="N4" s="234">
        <v>12</v>
      </c>
      <c r="O4" s="234">
        <v>13</v>
      </c>
      <c r="P4" s="234">
        <v>14</v>
      </c>
      <c r="Q4" s="234">
        <v>15</v>
      </c>
      <c r="R4" s="234">
        <v>16</v>
      </c>
      <c r="S4" s="237"/>
      <c r="T4" s="237"/>
      <c r="V4" s="238"/>
      <c r="W4" s="237"/>
      <c r="X4" s="234">
        <v>8</v>
      </c>
      <c r="Y4" s="234">
        <v>9</v>
      </c>
      <c r="Z4" s="234">
        <v>10</v>
      </c>
      <c r="AB4" s="237"/>
      <c r="AC4" s="237">
        <v>9</v>
      </c>
      <c r="AD4" s="237"/>
      <c r="AE4" s="239"/>
    </row>
    <row r="5" spans="1:32" ht="21" x14ac:dyDescent="0.35">
      <c r="A5" s="183"/>
      <c r="B5" s="187"/>
      <c r="C5" s="187"/>
      <c r="D5" s="183"/>
      <c r="E5" s="183"/>
      <c r="F5" s="183"/>
      <c r="G5" s="187"/>
      <c r="H5" s="188" t="s">
        <v>24</v>
      </c>
      <c r="I5" s="188"/>
      <c r="J5" s="263" t="s">
        <v>21</v>
      </c>
      <c r="K5" s="264"/>
      <c r="L5" s="264"/>
      <c r="M5" s="264"/>
      <c r="N5" s="264"/>
      <c r="O5" s="264"/>
      <c r="P5" s="264"/>
      <c r="Q5" s="264"/>
      <c r="R5" s="264"/>
      <c r="S5" s="264"/>
      <c r="T5" s="264"/>
      <c r="U5" s="264"/>
      <c r="V5" s="264"/>
      <c r="W5" s="265"/>
      <c r="X5" s="263" t="s">
        <v>15</v>
      </c>
      <c r="Y5" s="264"/>
      <c r="Z5" s="264"/>
      <c r="AA5" s="264"/>
      <c r="AB5" s="265"/>
      <c r="AC5" s="266" t="s">
        <v>48</v>
      </c>
      <c r="AD5" s="266"/>
      <c r="AE5" s="126" t="s">
        <v>40</v>
      </c>
      <c r="AF5" s="29" t="s">
        <v>41</v>
      </c>
    </row>
    <row r="6" spans="1:32" s="10" customFormat="1" ht="63" x14ac:dyDescent="0.25">
      <c r="A6" s="189" t="s">
        <v>57</v>
      </c>
      <c r="B6" s="190" t="s">
        <v>0</v>
      </c>
      <c r="C6" s="190" t="s">
        <v>5</v>
      </c>
      <c r="D6" s="190" t="s">
        <v>2</v>
      </c>
      <c r="E6" s="190" t="s">
        <v>6</v>
      </c>
      <c r="F6" s="190" t="s">
        <v>7</v>
      </c>
      <c r="G6" s="190" t="s">
        <v>1</v>
      </c>
      <c r="H6" s="191" t="s">
        <v>24</v>
      </c>
      <c r="I6" s="192" t="s">
        <v>23</v>
      </c>
      <c r="J6" s="191" t="s">
        <v>80</v>
      </c>
      <c r="K6" s="191" t="s">
        <v>79</v>
      </c>
      <c r="L6" s="191" t="s">
        <v>81</v>
      </c>
      <c r="M6" s="191" t="s">
        <v>82</v>
      </c>
      <c r="N6" s="191" t="s">
        <v>83</v>
      </c>
      <c r="O6" s="191" t="s">
        <v>84</v>
      </c>
      <c r="P6" s="191" t="s">
        <v>85</v>
      </c>
      <c r="Q6" s="191" t="s">
        <v>86</v>
      </c>
      <c r="R6" s="191" t="s">
        <v>87</v>
      </c>
      <c r="S6" s="193" t="s">
        <v>77</v>
      </c>
      <c r="T6" s="193" t="s">
        <v>78</v>
      </c>
      <c r="U6" s="191" t="s">
        <v>88</v>
      </c>
      <c r="V6" s="191" t="s">
        <v>16</v>
      </c>
      <c r="W6" s="192" t="s">
        <v>17</v>
      </c>
      <c r="X6" s="191" t="s">
        <v>12</v>
      </c>
      <c r="Y6" s="191" t="s">
        <v>13</v>
      </c>
      <c r="Z6" s="191" t="s">
        <v>33</v>
      </c>
      <c r="AA6" s="191" t="s">
        <v>22</v>
      </c>
      <c r="AB6" s="192" t="s">
        <v>20</v>
      </c>
      <c r="AC6" s="192" t="s">
        <v>49</v>
      </c>
      <c r="AD6" s="192" t="s">
        <v>50</v>
      </c>
      <c r="AE6" s="30" t="s">
        <v>89</v>
      </c>
      <c r="AF6" s="30" t="s">
        <v>51</v>
      </c>
    </row>
    <row r="7" spans="1:32" s="8" customFormat="1" ht="21" x14ac:dyDescent="0.35">
      <c r="A7" s="202">
        <v>305</v>
      </c>
      <c r="B7" s="200" t="s">
        <v>293</v>
      </c>
      <c r="C7" s="200" t="s">
        <v>294</v>
      </c>
      <c r="D7" s="202"/>
      <c r="E7" s="203"/>
      <c r="F7" s="202" t="s">
        <v>308</v>
      </c>
      <c r="G7" s="201" t="s">
        <v>280</v>
      </c>
      <c r="H7" s="162">
        <f t="shared" ref="H7:H12" si="0">IF(AND(A7&lt;&gt;"",I7&gt;0),RANK(AF7,AF$7:AF$56,0),"")</f>
        <v>1</v>
      </c>
      <c r="I7" s="194">
        <f t="shared" ref="I7:I38" si="1">IF(A7&lt;&gt;"",W7+AB7+AD7,"")</f>
        <v>294</v>
      </c>
      <c r="J7" s="195">
        <f t="shared" ref="J7:R16" si="2">IFERROR(VLOOKUP($A7,Resultats_Trial,J$4,FALSE),"")</f>
        <v>31</v>
      </c>
      <c r="K7" s="195">
        <f t="shared" si="2"/>
        <v>0</v>
      </c>
      <c r="L7" s="196">
        <f t="shared" si="2"/>
        <v>7.0601851851851847E-4</v>
      </c>
      <c r="M7" s="195">
        <f t="shared" si="2"/>
        <v>31</v>
      </c>
      <c r="N7" s="195">
        <f t="shared" si="2"/>
        <v>0</v>
      </c>
      <c r="O7" s="196">
        <f t="shared" si="2"/>
        <v>9.1435185185185185E-4</v>
      </c>
      <c r="P7" s="195">
        <f t="shared" si="2"/>
        <v>31</v>
      </c>
      <c r="Q7" s="195">
        <f t="shared" si="2"/>
        <v>0</v>
      </c>
      <c r="R7" s="196">
        <f t="shared" si="2"/>
        <v>1.0069444444444444E-3</v>
      </c>
      <c r="S7" s="197">
        <f t="shared" ref="S7:S38" si="3">IF($A7&lt;&gt;"",SUM(J7,M7,P7),"")</f>
        <v>93</v>
      </c>
      <c r="T7" s="197">
        <f t="shared" ref="T7:T38" si="4">IF($A7&lt;&gt;"",SUM(K7,N7,Q7),"")</f>
        <v>0</v>
      </c>
      <c r="U7" s="204">
        <f t="shared" ref="U7:U38" si="5">IF($A7&lt;&gt;"",SUM(L7,O7,R7),"")</f>
        <v>2.627314814814815E-3</v>
      </c>
      <c r="V7" s="199">
        <f t="shared" ref="V7:V38" si="6">IF($A7&lt;&gt;"",RANK(AE7,AE$7:AE$56,0),"")</f>
        <v>1</v>
      </c>
      <c r="W7" s="197">
        <f t="shared" ref="W7:W38" si="7">IF(AND($B7&lt;&gt;"",V7&lt;&gt;""),VLOOKUP(V7,Points_Classement,2,FALSE),0)</f>
        <v>150</v>
      </c>
      <c r="X7" s="182" t="str">
        <f t="shared" ref="X7:Z26" si="8">IF($A7&lt;&gt;"",IFERROR(VLOOKUP($A7,Resultats_DH,X$4,FALSE),"-"),"")</f>
        <v>-</v>
      </c>
      <c r="Y7" s="182" t="str">
        <f t="shared" si="8"/>
        <v>-</v>
      </c>
      <c r="Z7" s="182" t="str">
        <f t="shared" si="8"/>
        <v>-</v>
      </c>
      <c r="AA7" s="162" t="str">
        <f t="shared" ref="AA7:AA38" si="9">IF(AND($A7&lt;&gt;"",Z7&lt;&gt;"-"),RANK(Z7,Z$7:Z$56,1),"")</f>
        <v/>
      </c>
      <c r="AB7" s="197">
        <f t="shared" ref="AB7:AB38" si="10">IF(AND($A7&lt;&gt;"",AA7&lt;&gt;""),VLOOKUP(AA7,Points_Classement,2,FALSE),0)</f>
        <v>0</v>
      </c>
      <c r="AC7" s="197">
        <f t="shared" ref="AC7:AC38" si="11">IF($A7&lt;&gt;"",IFERROR(VLOOKUP($A7,Resultats_XC,X$4,FALSE),"-"),"")</f>
        <v>3</v>
      </c>
      <c r="AD7" s="197">
        <f t="shared" ref="AD7:AD38" si="12">IF(AND($A7&lt;&gt;"",AC7&lt;&gt;""),IFERROR(VLOOKUP(AC7,Points_Classement,2,FALSE),0),0)</f>
        <v>144</v>
      </c>
      <c r="AE7" s="132">
        <f t="shared" ref="AE7:AE38" si="13">IF(A7&lt;&gt;"",+S7*1000000- T7*1000-(HOUR(U7)*3600+MINUTE(U7)*60+SECOND(U7)),"")</f>
        <v>92999773</v>
      </c>
      <c r="AF7" s="15">
        <f t="shared" ref="AF7:AF38" si="14">IF($A7&lt;&gt;"",W7+AB7+AD7+(1-IF(Epreuve_prépondérante="DH",IFERROR(AA7/100,1),IF(Epreuve_prépondérante="Trial",IFERROR(V7/100,1),IFERROR(AC7/100,1)))),"")</f>
        <v>294</v>
      </c>
    </row>
    <row r="8" spans="1:32" s="8" customFormat="1" ht="21" x14ac:dyDescent="0.35">
      <c r="A8" s="205">
        <v>327</v>
      </c>
      <c r="B8" s="201" t="s">
        <v>246</v>
      </c>
      <c r="C8" s="201" t="s">
        <v>247</v>
      </c>
      <c r="D8" s="202"/>
      <c r="E8" s="203"/>
      <c r="F8" s="202" t="s">
        <v>308</v>
      </c>
      <c r="G8" s="201" t="s">
        <v>283</v>
      </c>
      <c r="H8" s="162">
        <f t="shared" si="0"/>
        <v>2</v>
      </c>
      <c r="I8" s="194">
        <f t="shared" si="1"/>
        <v>282</v>
      </c>
      <c r="J8" s="195">
        <f t="shared" si="2"/>
        <v>16</v>
      </c>
      <c r="K8" s="195">
        <f t="shared" si="2"/>
        <v>0</v>
      </c>
      <c r="L8" s="196">
        <f t="shared" si="2"/>
        <v>7.291666666666667E-4</v>
      </c>
      <c r="M8" s="195">
        <f t="shared" si="2"/>
        <v>16</v>
      </c>
      <c r="N8" s="195">
        <f t="shared" si="2"/>
        <v>5</v>
      </c>
      <c r="O8" s="196">
        <f t="shared" si="2"/>
        <v>8.4490740740740739E-4</v>
      </c>
      <c r="P8" s="195">
        <f t="shared" si="2"/>
        <v>26</v>
      </c>
      <c r="Q8" s="195">
        <f t="shared" si="2"/>
        <v>2</v>
      </c>
      <c r="R8" s="196">
        <f t="shared" si="2"/>
        <v>9.3749999999999997E-4</v>
      </c>
      <c r="S8" s="197">
        <f t="shared" si="3"/>
        <v>58</v>
      </c>
      <c r="T8" s="197">
        <f t="shared" si="4"/>
        <v>7</v>
      </c>
      <c r="U8" s="204">
        <f t="shared" si="5"/>
        <v>2.5115740740740741E-3</v>
      </c>
      <c r="V8" s="199">
        <f t="shared" si="6"/>
        <v>7</v>
      </c>
      <c r="W8" s="197">
        <f t="shared" si="7"/>
        <v>132</v>
      </c>
      <c r="X8" s="182" t="str">
        <f t="shared" si="8"/>
        <v>-</v>
      </c>
      <c r="Y8" s="182" t="str">
        <f t="shared" si="8"/>
        <v>-</v>
      </c>
      <c r="Z8" s="182" t="str">
        <f t="shared" si="8"/>
        <v>-</v>
      </c>
      <c r="AA8" s="162" t="str">
        <f t="shared" si="9"/>
        <v/>
      </c>
      <c r="AB8" s="197">
        <f t="shared" si="10"/>
        <v>0</v>
      </c>
      <c r="AC8" s="197">
        <f t="shared" si="11"/>
        <v>1</v>
      </c>
      <c r="AD8" s="197">
        <f t="shared" si="12"/>
        <v>150</v>
      </c>
      <c r="AE8" s="132">
        <f t="shared" si="13"/>
        <v>57992783</v>
      </c>
      <c r="AF8" s="15">
        <f t="shared" si="14"/>
        <v>282</v>
      </c>
    </row>
    <row r="9" spans="1:32" s="8" customFormat="1" ht="21" x14ac:dyDescent="0.35">
      <c r="A9" s="205">
        <v>324</v>
      </c>
      <c r="B9" s="201" t="s">
        <v>243</v>
      </c>
      <c r="C9" s="201" t="s">
        <v>225</v>
      </c>
      <c r="D9" s="202"/>
      <c r="E9" s="203"/>
      <c r="F9" s="202" t="s">
        <v>308</v>
      </c>
      <c r="G9" s="201" t="s">
        <v>283</v>
      </c>
      <c r="H9" s="162">
        <f t="shared" si="0"/>
        <v>3</v>
      </c>
      <c r="I9" s="194">
        <f t="shared" si="1"/>
        <v>279</v>
      </c>
      <c r="J9" s="195">
        <f t="shared" si="2"/>
        <v>16</v>
      </c>
      <c r="K9" s="195">
        <f t="shared" si="2"/>
        <v>1</v>
      </c>
      <c r="L9" s="196">
        <f t="shared" si="2"/>
        <v>7.9861111111111116E-4</v>
      </c>
      <c r="M9" s="195">
        <f t="shared" si="2"/>
        <v>31</v>
      </c>
      <c r="N9" s="195">
        <f t="shared" si="2"/>
        <v>4</v>
      </c>
      <c r="O9" s="196">
        <f t="shared" si="2"/>
        <v>1.3425925925925925E-3</v>
      </c>
      <c r="P9" s="195">
        <f t="shared" si="2"/>
        <v>21</v>
      </c>
      <c r="Q9" s="195">
        <f t="shared" si="2"/>
        <v>0</v>
      </c>
      <c r="R9" s="196">
        <f t="shared" si="2"/>
        <v>1.3888888888888889E-3</v>
      </c>
      <c r="S9" s="197">
        <f t="shared" si="3"/>
        <v>68</v>
      </c>
      <c r="T9" s="197">
        <f t="shared" si="4"/>
        <v>5</v>
      </c>
      <c r="U9" s="204">
        <f t="shared" si="5"/>
        <v>3.5300925925925925E-3</v>
      </c>
      <c r="V9" s="199">
        <f t="shared" si="6"/>
        <v>4</v>
      </c>
      <c r="W9" s="197">
        <f t="shared" si="7"/>
        <v>141</v>
      </c>
      <c r="X9" s="182" t="str">
        <f t="shared" si="8"/>
        <v>-</v>
      </c>
      <c r="Y9" s="182" t="str">
        <f t="shared" si="8"/>
        <v>-</v>
      </c>
      <c r="Z9" s="182" t="str">
        <f t="shared" si="8"/>
        <v>-</v>
      </c>
      <c r="AA9" s="162" t="str">
        <f t="shared" si="9"/>
        <v/>
      </c>
      <c r="AB9" s="197">
        <f t="shared" si="10"/>
        <v>0</v>
      </c>
      <c r="AC9" s="197">
        <f t="shared" si="11"/>
        <v>5</v>
      </c>
      <c r="AD9" s="197">
        <f t="shared" si="12"/>
        <v>138</v>
      </c>
      <c r="AE9" s="132">
        <f t="shared" si="13"/>
        <v>67994695</v>
      </c>
      <c r="AF9" s="15">
        <f t="shared" si="14"/>
        <v>279</v>
      </c>
    </row>
    <row r="10" spans="1:32" s="8" customFormat="1" ht="21" x14ac:dyDescent="0.35">
      <c r="A10" s="205">
        <v>317</v>
      </c>
      <c r="B10" s="200" t="s">
        <v>134</v>
      </c>
      <c r="C10" s="200" t="s">
        <v>260</v>
      </c>
      <c r="D10" s="202"/>
      <c r="E10" s="203"/>
      <c r="F10" s="202" t="s">
        <v>308</v>
      </c>
      <c r="G10" s="200" t="s">
        <v>284</v>
      </c>
      <c r="H10" s="162">
        <f t="shared" si="0"/>
        <v>4</v>
      </c>
      <c r="I10" s="194">
        <f t="shared" si="1"/>
        <v>276</v>
      </c>
      <c r="J10" s="195">
        <f t="shared" si="2"/>
        <v>31</v>
      </c>
      <c r="K10" s="195">
        <f t="shared" si="2"/>
        <v>2</v>
      </c>
      <c r="L10" s="196">
        <f t="shared" si="2"/>
        <v>1.0416666666666667E-3</v>
      </c>
      <c r="M10" s="195">
        <f t="shared" si="2"/>
        <v>18</v>
      </c>
      <c r="N10" s="195">
        <f t="shared" si="2"/>
        <v>2</v>
      </c>
      <c r="O10" s="196">
        <f t="shared" si="2"/>
        <v>1.3078703703703703E-3</v>
      </c>
      <c r="P10" s="195">
        <f t="shared" si="2"/>
        <v>31</v>
      </c>
      <c r="Q10" s="195">
        <f t="shared" si="2"/>
        <v>1</v>
      </c>
      <c r="R10" s="196">
        <f t="shared" si="2"/>
        <v>8.564814814814815E-4</v>
      </c>
      <c r="S10" s="197">
        <f t="shared" si="3"/>
        <v>80</v>
      </c>
      <c r="T10" s="197">
        <f t="shared" si="4"/>
        <v>5</v>
      </c>
      <c r="U10" s="204">
        <f t="shared" si="5"/>
        <v>3.2060185185185186E-3</v>
      </c>
      <c r="V10" s="199">
        <f t="shared" si="6"/>
        <v>2</v>
      </c>
      <c r="W10" s="197">
        <f t="shared" si="7"/>
        <v>147</v>
      </c>
      <c r="X10" s="182" t="str">
        <f t="shared" si="8"/>
        <v>-</v>
      </c>
      <c r="Y10" s="182" t="str">
        <f t="shared" si="8"/>
        <v>-</v>
      </c>
      <c r="Z10" s="182" t="str">
        <f t="shared" si="8"/>
        <v>-</v>
      </c>
      <c r="AA10" s="162" t="str">
        <f t="shared" si="9"/>
        <v/>
      </c>
      <c r="AB10" s="197">
        <f t="shared" si="10"/>
        <v>0</v>
      </c>
      <c r="AC10" s="197">
        <f t="shared" si="11"/>
        <v>8</v>
      </c>
      <c r="AD10" s="197">
        <f t="shared" si="12"/>
        <v>129</v>
      </c>
      <c r="AE10" s="132">
        <f t="shared" si="13"/>
        <v>79994723</v>
      </c>
      <c r="AF10" s="15">
        <f t="shared" si="14"/>
        <v>276</v>
      </c>
    </row>
    <row r="11" spans="1:32" s="8" customFormat="1" ht="21" x14ac:dyDescent="0.35">
      <c r="A11" s="205">
        <v>330</v>
      </c>
      <c r="B11" s="200" t="s">
        <v>248</v>
      </c>
      <c r="C11" s="200" t="s">
        <v>127</v>
      </c>
      <c r="D11" s="202"/>
      <c r="E11" s="203"/>
      <c r="F11" s="202" t="s">
        <v>308</v>
      </c>
      <c r="G11" s="200" t="s">
        <v>283</v>
      </c>
      <c r="H11" s="162">
        <f t="shared" si="0"/>
        <v>5</v>
      </c>
      <c r="I11" s="194">
        <f t="shared" si="1"/>
        <v>263</v>
      </c>
      <c r="J11" s="195">
        <f t="shared" si="2"/>
        <v>16</v>
      </c>
      <c r="K11" s="195">
        <f t="shared" si="2"/>
        <v>1</v>
      </c>
      <c r="L11" s="196">
        <f t="shared" si="2"/>
        <v>8.4490740740740739E-4</v>
      </c>
      <c r="M11" s="195">
        <f t="shared" si="2"/>
        <v>16</v>
      </c>
      <c r="N11" s="195">
        <f t="shared" si="2"/>
        <v>0</v>
      </c>
      <c r="O11" s="196">
        <f t="shared" si="2"/>
        <v>1.1111111111111111E-3</v>
      </c>
      <c r="P11" s="195">
        <f t="shared" si="2"/>
        <v>8</v>
      </c>
      <c r="Q11" s="195">
        <f t="shared" si="2"/>
        <v>1</v>
      </c>
      <c r="R11" s="196">
        <f t="shared" si="2"/>
        <v>7.407407407407407E-4</v>
      </c>
      <c r="S11" s="197">
        <f t="shared" si="3"/>
        <v>40</v>
      </c>
      <c r="T11" s="197">
        <f t="shared" si="4"/>
        <v>2</v>
      </c>
      <c r="U11" s="204">
        <f t="shared" si="5"/>
        <v>2.696759259259259E-3</v>
      </c>
      <c r="V11" s="199">
        <f t="shared" si="6"/>
        <v>13</v>
      </c>
      <c r="W11" s="197">
        <f t="shared" si="7"/>
        <v>116</v>
      </c>
      <c r="X11" s="182" t="str">
        <f t="shared" si="8"/>
        <v>-</v>
      </c>
      <c r="Y11" s="182" t="str">
        <f t="shared" si="8"/>
        <v>-</v>
      </c>
      <c r="Z11" s="182" t="str">
        <f t="shared" si="8"/>
        <v>-</v>
      </c>
      <c r="AA11" s="162" t="str">
        <f t="shared" si="9"/>
        <v/>
      </c>
      <c r="AB11" s="197">
        <f t="shared" si="10"/>
        <v>0</v>
      </c>
      <c r="AC11" s="197">
        <f t="shared" si="11"/>
        <v>2</v>
      </c>
      <c r="AD11" s="197">
        <f t="shared" si="12"/>
        <v>147</v>
      </c>
      <c r="AE11" s="132">
        <f t="shared" si="13"/>
        <v>39997767</v>
      </c>
      <c r="AF11" s="15">
        <f t="shared" si="14"/>
        <v>263</v>
      </c>
    </row>
    <row r="12" spans="1:32" s="8" customFormat="1" ht="21" x14ac:dyDescent="0.35">
      <c r="A12" s="205">
        <v>323</v>
      </c>
      <c r="B12" s="201" t="s">
        <v>241</v>
      </c>
      <c r="C12" s="201" t="s">
        <v>242</v>
      </c>
      <c r="D12" s="202"/>
      <c r="E12" s="203"/>
      <c r="F12" s="202" t="s">
        <v>308</v>
      </c>
      <c r="G12" s="201" t="s">
        <v>283</v>
      </c>
      <c r="H12" s="162">
        <f t="shared" si="0"/>
        <v>6</v>
      </c>
      <c r="I12" s="194">
        <f t="shared" si="1"/>
        <v>261</v>
      </c>
      <c r="J12" s="195">
        <f t="shared" si="2"/>
        <v>16</v>
      </c>
      <c r="K12" s="195">
        <f t="shared" si="2"/>
        <v>0</v>
      </c>
      <c r="L12" s="196">
        <f t="shared" si="2"/>
        <v>9.1435185185185185E-4</v>
      </c>
      <c r="M12" s="195">
        <f t="shared" si="2"/>
        <v>26</v>
      </c>
      <c r="N12" s="195">
        <f t="shared" si="2"/>
        <v>1</v>
      </c>
      <c r="O12" s="196">
        <f t="shared" si="2"/>
        <v>1.1689814814814816E-3</v>
      </c>
      <c r="P12" s="195">
        <f t="shared" si="2"/>
        <v>8</v>
      </c>
      <c r="Q12" s="195">
        <f t="shared" si="2"/>
        <v>5</v>
      </c>
      <c r="R12" s="196">
        <f t="shared" si="2"/>
        <v>9.1435185185185185E-4</v>
      </c>
      <c r="S12" s="197">
        <f t="shared" si="3"/>
        <v>50</v>
      </c>
      <c r="T12" s="197">
        <f t="shared" si="4"/>
        <v>6</v>
      </c>
      <c r="U12" s="204">
        <f t="shared" si="5"/>
        <v>2.9976851851851853E-3</v>
      </c>
      <c r="V12" s="199">
        <f t="shared" si="6"/>
        <v>9</v>
      </c>
      <c r="W12" s="197">
        <f t="shared" si="7"/>
        <v>126</v>
      </c>
      <c r="X12" s="182" t="str">
        <f t="shared" si="8"/>
        <v>-</v>
      </c>
      <c r="Y12" s="182" t="str">
        <f t="shared" si="8"/>
        <v>-</v>
      </c>
      <c r="Z12" s="182" t="str">
        <f t="shared" si="8"/>
        <v>-</v>
      </c>
      <c r="AA12" s="162" t="str">
        <f t="shared" si="9"/>
        <v/>
      </c>
      <c r="AB12" s="197">
        <f t="shared" si="10"/>
        <v>0</v>
      </c>
      <c r="AC12" s="197">
        <f t="shared" si="11"/>
        <v>6</v>
      </c>
      <c r="AD12" s="197">
        <f t="shared" si="12"/>
        <v>135</v>
      </c>
      <c r="AE12" s="132">
        <f t="shared" si="13"/>
        <v>49993741</v>
      </c>
      <c r="AF12" s="15">
        <f t="shared" si="14"/>
        <v>261</v>
      </c>
    </row>
    <row r="13" spans="1:32" s="8" customFormat="1" ht="21" x14ac:dyDescent="0.35">
      <c r="A13" s="205">
        <v>334</v>
      </c>
      <c r="B13" s="201" t="s">
        <v>255</v>
      </c>
      <c r="C13" s="201" t="s">
        <v>121</v>
      </c>
      <c r="D13" s="202"/>
      <c r="E13" s="203"/>
      <c r="F13" s="202" t="s">
        <v>308</v>
      </c>
      <c r="G13" s="201" t="s">
        <v>284</v>
      </c>
      <c r="H13" s="162">
        <v>7</v>
      </c>
      <c r="I13" s="194">
        <f t="shared" si="1"/>
        <v>261</v>
      </c>
      <c r="J13" s="195">
        <f t="shared" si="2"/>
        <v>21</v>
      </c>
      <c r="K13" s="195">
        <f t="shared" si="2"/>
        <v>2</v>
      </c>
      <c r="L13" s="196">
        <f t="shared" si="2"/>
        <v>1.2152777777777778E-3</v>
      </c>
      <c r="M13" s="195">
        <f t="shared" si="2"/>
        <v>13</v>
      </c>
      <c r="N13" s="195">
        <f t="shared" si="2"/>
        <v>5</v>
      </c>
      <c r="O13" s="196">
        <f t="shared" si="2"/>
        <v>1.1342592592592593E-3</v>
      </c>
      <c r="P13" s="195">
        <f t="shared" si="2"/>
        <v>26</v>
      </c>
      <c r="Q13" s="195">
        <f t="shared" si="2"/>
        <v>0</v>
      </c>
      <c r="R13" s="196">
        <f t="shared" si="2"/>
        <v>7.5231481481481482E-4</v>
      </c>
      <c r="S13" s="197">
        <f t="shared" si="3"/>
        <v>60</v>
      </c>
      <c r="T13" s="197">
        <f t="shared" si="4"/>
        <v>7</v>
      </c>
      <c r="U13" s="204">
        <f t="shared" si="5"/>
        <v>3.1018518518518522E-3</v>
      </c>
      <c r="V13" s="199">
        <f t="shared" si="6"/>
        <v>6</v>
      </c>
      <c r="W13" s="197">
        <f t="shared" si="7"/>
        <v>135</v>
      </c>
      <c r="X13" s="182" t="str">
        <f t="shared" si="8"/>
        <v>-</v>
      </c>
      <c r="Y13" s="182" t="str">
        <f t="shared" si="8"/>
        <v>-</v>
      </c>
      <c r="Z13" s="182" t="str">
        <f t="shared" si="8"/>
        <v>-</v>
      </c>
      <c r="AA13" s="162" t="str">
        <f t="shared" si="9"/>
        <v/>
      </c>
      <c r="AB13" s="197">
        <f t="shared" si="10"/>
        <v>0</v>
      </c>
      <c r="AC13" s="197">
        <f t="shared" si="11"/>
        <v>9</v>
      </c>
      <c r="AD13" s="197">
        <f t="shared" si="12"/>
        <v>126</v>
      </c>
      <c r="AE13" s="132">
        <f t="shared" si="13"/>
        <v>59992732</v>
      </c>
      <c r="AF13" s="15">
        <f t="shared" si="14"/>
        <v>261</v>
      </c>
    </row>
    <row r="14" spans="1:32" s="8" customFormat="1" ht="21" x14ac:dyDescent="0.35">
      <c r="A14" s="205">
        <v>343</v>
      </c>
      <c r="B14" s="201" t="s">
        <v>201</v>
      </c>
      <c r="C14" s="201" t="s">
        <v>253</v>
      </c>
      <c r="D14" s="184"/>
      <c r="E14" s="185"/>
      <c r="F14" s="202" t="s">
        <v>308</v>
      </c>
      <c r="G14" s="201" t="s">
        <v>284</v>
      </c>
      <c r="H14" s="162">
        <f t="shared" ref="H14:H19" si="15">IF(AND(A14&lt;&gt;"",I14&gt;0),RANK(AF14,AF$7:AF$56,0),"")</f>
        <v>8</v>
      </c>
      <c r="I14" s="194">
        <f t="shared" si="1"/>
        <v>246</v>
      </c>
      <c r="J14" s="195">
        <f t="shared" si="2"/>
        <v>26</v>
      </c>
      <c r="K14" s="195">
        <f t="shared" si="2"/>
        <v>2</v>
      </c>
      <c r="L14" s="196">
        <f t="shared" si="2"/>
        <v>8.7962962962962962E-4</v>
      </c>
      <c r="M14" s="195">
        <f t="shared" si="2"/>
        <v>13</v>
      </c>
      <c r="N14" s="195">
        <f t="shared" si="2"/>
        <v>5</v>
      </c>
      <c r="O14" s="196">
        <f t="shared" si="2"/>
        <v>1.3541666666666667E-3</v>
      </c>
      <c r="P14" s="195">
        <f t="shared" si="2"/>
        <v>26</v>
      </c>
      <c r="Q14" s="195">
        <f t="shared" si="2"/>
        <v>1</v>
      </c>
      <c r="R14" s="196">
        <f t="shared" si="2"/>
        <v>7.7546296296296293E-4</v>
      </c>
      <c r="S14" s="197">
        <f t="shared" si="3"/>
        <v>65</v>
      </c>
      <c r="T14" s="197">
        <f t="shared" si="4"/>
        <v>8</v>
      </c>
      <c r="U14" s="204">
        <f t="shared" si="5"/>
        <v>3.0092592592592593E-3</v>
      </c>
      <c r="V14" s="199">
        <f t="shared" si="6"/>
        <v>5</v>
      </c>
      <c r="W14" s="197">
        <f t="shared" si="7"/>
        <v>138</v>
      </c>
      <c r="X14" s="182" t="str">
        <f t="shared" si="8"/>
        <v>-</v>
      </c>
      <c r="Y14" s="182" t="str">
        <f t="shared" si="8"/>
        <v>-</v>
      </c>
      <c r="Z14" s="182" t="str">
        <f t="shared" si="8"/>
        <v>-</v>
      </c>
      <c r="AA14" s="162" t="str">
        <f t="shared" si="9"/>
        <v/>
      </c>
      <c r="AB14" s="197">
        <f t="shared" si="10"/>
        <v>0</v>
      </c>
      <c r="AC14" s="197">
        <f t="shared" si="11"/>
        <v>17</v>
      </c>
      <c r="AD14" s="197">
        <f t="shared" si="12"/>
        <v>108</v>
      </c>
      <c r="AE14" s="132">
        <f t="shared" si="13"/>
        <v>64991740</v>
      </c>
      <c r="AF14" s="15">
        <f t="shared" si="14"/>
        <v>246</v>
      </c>
    </row>
    <row r="15" spans="1:32" s="8" customFormat="1" ht="21" x14ac:dyDescent="0.35">
      <c r="A15" s="205">
        <v>332</v>
      </c>
      <c r="B15" s="201" t="s">
        <v>239</v>
      </c>
      <c r="C15" s="201" t="s">
        <v>240</v>
      </c>
      <c r="D15" s="202"/>
      <c r="E15" s="203"/>
      <c r="F15" s="202" t="s">
        <v>308</v>
      </c>
      <c r="G15" s="201" t="s">
        <v>283</v>
      </c>
      <c r="H15" s="162">
        <f t="shared" si="15"/>
        <v>9</v>
      </c>
      <c r="I15" s="194">
        <f t="shared" si="1"/>
        <v>245</v>
      </c>
      <c r="J15" s="195">
        <f t="shared" si="2"/>
        <v>16</v>
      </c>
      <c r="K15" s="195">
        <f t="shared" si="2"/>
        <v>0</v>
      </c>
      <c r="L15" s="196">
        <f t="shared" si="2"/>
        <v>6.5972222222222224E-4</v>
      </c>
      <c r="M15" s="195">
        <f t="shared" si="2"/>
        <v>8</v>
      </c>
      <c r="N15" s="195">
        <f t="shared" si="2"/>
        <v>5</v>
      </c>
      <c r="O15" s="196">
        <f t="shared" si="2"/>
        <v>8.2175925925925927E-4</v>
      </c>
      <c r="P15" s="195">
        <f t="shared" si="2"/>
        <v>8</v>
      </c>
      <c r="Q15" s="195">
        <f t="shared" si="2"/>
        <v>2</v>
      </c>
      <c r="R15" s="196">
        <f t="shared" si="2"/>
        <v>8.6805555555555551E-4</v>
      </c>
      <c r="S15" s="197">
        <f t="shared" si="3"/>
        <v>32</v>
      </c>
      <c r="T15" s="197">
        <f t="shared" si="4"/>
        <v>7</v>
      </c>
      <c r="U15" s="204">
        <f t="shared" si="5"/>
        <v>2.3495370370370371E-3</v>
      </c>
      <c r="V15" s="199">
        <f t="shared" si="6"/>
        <v>19</v>
      </c>
      <c r="W15" s="197">
        <f t="shared" si="7"/>
        <v>104</v>
      </c>
      <c r="X15" s="182" t="str">
        <f t="shared" si="8"/>
        <v>-</v>
      </c>
      <c r="Y15" s="182" t="str">
        <f t="shared" si="8"/>
        <v>-</v>
      </c>
      <c r="Z15" s="182" t="str">
        <f t="shared" si="8"/>
        <v>-</v>
      </c>
      <c r="AA15" s="162" t="str">
        <f t="shared" si="9"/>
        <v/>
      </c>
      <c r="AB15" s="197">
        <f t="shared" si="10"/>
        <v>0</v>
      </c>
      <c r="AC15" s="197">
        <f t="shared" si="11"/>
        <v>4</v>
      </c>
      <c r="AD15" s="197">
        <f t="shared" si="12"/>
        <v>141</v>
      </c>
      <c r="AE15" s="132">
        <f t="shared" si="13"/>
        <v>31992797</v>
      </c>
      <c r="AF15" s="15">
        <f t="shared" si="14"/>
        <v>245</v>
      </c>
    </row>
    <row r="16" spans="1:32" s="8" customFormat="1" ht="21" x14ac:dyDescent="0.35">
      <c r="A16" s="205">
        <v>336</v>
      </c>
      <c r="B16" s="200" t="s">
        <v>232</v>
      </c>
      <c r="C16" s="200" t="s">
        <v>233</v>
      </c>
      <c r="D16" s="202"/>
      <c r="E16" s="185"/>
      <c r="F16" s="202" t="s">
        <v>308</v>
      </c>
      <c r="G16" s="200" t="s">
        <v>280</v>
      </c>
      <c r="H16" s="162">
        <f t="shared" si="15"/>
        <v>10</v>
      </c>
      <c r="I16" s="194">
        <f t="shared" si="1"/>
        <v>233</v>
      </c>
      <c r="J16" s="195">
        <f t="shared" si="2"/>
        <v>21</v>
      </c>
      <c r="K16" s="195">
        <f t="shared" si="2"/>
        <v>1</v>
      </c>
      <c r="L16" s="196">
        <f t="shared" si="2"/>
        <v>9.4907407407407408E-4</v>
      </c>
      <c r="M16" s="195">
        <f t="shared" si="2"/>
        <v>21</v>
      </c>
      <c r="N16" s="195">
        <f t="shared" si="2"/>
        <v>0</v>
      </c>
      <c r="O16" s="196">
        <f t="shared" si="2"/>
        <v>1.1458333333333333E-3</v>
      </c>
      <c r="P16" s="195">
        <f t="shared" si="2"/>
        <v>8</v>
      </c>
      <c r="Q16" s="195">
        <f t="shared" si="2"/>
        <v>5</v>
      </c>
      <c r="R16" s="196">
        <f t="shared" si="2"/>
        <v>6.7129629629629625E-4</v>
      </c>
      <c r="S16" s="197">
        <f t="shared" si="3"/>
        <v>50</v>
      </c>
      <c r="T16" s="197">
        <f t="shared" si="4"/>
        <v>6</v>
      </c>
      <c r="U16" s="204">
        <f t="shared" si="5"/>
        <v>2.7662037037037034E-3</v>
      </c>
      <c r="V16" s="199">
        <f t="shared" si="6"/>
        <v>8</v>
      </c>
      <c r="W16" s="197">
        <f t="shared" si="7"/>
        <v>129</v>
      </c>
      <c r="X16" s="182" t="str">
        <f t="shared" si="8"/>
        <v>-</v>
      </c>
      <c r="Y16" s="182" t="str">
        <f t="shared" si="8"/>
        <v>-</v>
      </c>
      <c r="Z16" s="182" t="str">
        <f t="shared" si="8"/>
        <v>-</v>
      </c>
      <c r="AA16" s="162" t="str">
        <f t="shared" si="9"/>
        <v/>
      </c>
      <c r="AB16" s="197">
        <f t="shared" si="10"/>
        <v>0</v>
      </c>
      <c r="AC16" s="197">
        <f t="shared" si="11"/>
        <v>19</v>
      </c>
      <c r="AD16" s="197">
        <f t="shared" si="12"/>
        <v>104</v>
      </c>
      <c r="AE16" s="132">
        <f t="shared" si="13"/>
        <v>49993761</v>
      </c>
      <c r="AF16" s="15">
        <f t="shared" si="14"/>
        <v>233</v>
      </c>
    </row>
    <row r="17" spans="1:32" s="8" customFormat="1" ht="21" x14ac:dyDescent="0.35">
      <c r="A17" s="205">
        <v>300</v>
      </c>
      <c r="B17" s="201" t="s">
        <v>110</v>
      </c>
      <c r="C17" s="201" t="s">
        <v>111</v>
      </c>
      <c r="D17" s="202"/>
      <c r="E17" s="203"/>
      <c r="F17" s="202" t="s">
        <v>308</v>
      </c>
      <c r="G17" s="201" t="s">
        <v>284</v>
      </c>
      <c r="H17" s="162">
        <f t="shared" si="15"/>
        <v>11</v>
      </c>
      <c r="I17" s="194">
        <f t="shared" si="1"/>
        <v>232</v>
      </c>
      <c r="J17" s="195">
        <f t="shared" ref="J17:R26" si="16">IFERROR(VLOOKUP($A17,Resultats_Trial,J$4,FALSE),"")</f>
        <v>11</v>
      </c>
      <c r="K17" s="195">
        <f t="shared" si="16"/>
        <v>5</v>
      </c>
      <c r="L17" s="196">
        <f t="shared" si="16"/>
        <v>1.3425925925925925E-3</v>
      </c>
      <c r="M17" s="195">
        <f t="shared" si="16"/>
        <v>3</v>
      </c>
      <c r="N17" s="195">
        <f t="shared" si="16"/>
        <v>5</v>
      </c>
      <c r="O17" s="196">
        <f t="shared" si="16"/>
        <v>5.2083333333333333E-4</v>
      </c>
      <c r="P17" s="195">
        <f t="shared" si="16"/>
        <v>23</v>
      </c>
      <c r="Q17" s="195">
        <f t="shared" si="16"/>
        <v>0</v>
      </c>
      <c r="R17" s="196">
        <f t="shared" si="16"/>
        <v>9.4907407407407408E-4</v>
      </c>
      <c r="S17" s="197">
        <f t="shared" si="3"/>
        <v>37</v>
      </c>
      <c r="T17" s="197">
        <f t="shared" si="4"/>
        <v>10</v>
      </c>
      <c r="U17" s="204">
        <f t="shared" si="5"/>
        <v>2.8124999999999999E-3</v>
      </c>
      <c r="V17" s="199">
        <f t="shared" si="6"/>
        <v>15</v>
      </c>
      <c r="W17" s="197">
        <f t="shared" si="7"/>
        <v>112</v>
      </c>
      <c r="X17" s="182" t="str">
        <f t="shared" si="8"/>
        <v>-</v>
      </c>
      <c r="Y17" s="182" t="str">
        <f t="shared" si="8"/>
        <v>-</v>
      </c>
      <c r="Z17" s="182" t="str">
        <f t="shared" si="8"/>
        <v>-</v>
      </c>
      <c r="AA17" s="162" t="str">
        <f t="shared" si="9"/>
        <v/>
      </c>
      <c r="AB17" s="197">
        <f t="shared" si="10"/>
        <v>0</v>
      </c>
      <c r="AC17" s="197">
        <f t="shared" si="11"/>
        <v>11</v>
      </c>
      <c r="AD17" s="197">
        <f t="shared" si="12"/>
        <v>120</v>
      </c>
      <c r="AE17" s="132">
        <f t="shared" si="13"/>
        <v>36989757</v>
      </c>
      <c r="AF17" s="15">
        <f t="shared" si="14"/>
        <v>232</v>
      </c>
    </row>
    <row r="18" spans="1:32" s="8" customFormat="1" ht="21" x14ac:dyDescent="0.35">
      <c r="A18" s="205">
        <v>322</v>
      </c>
      <c r="B18" s="201" t="s">
        <v>238</v>
      </c>
      <c r="C18" s="201" t="s">
        <v>156</v>
      </c>
      <c r="D18" s="184"/>
      <c r="E18" s="185"/>
      <c r="F18" s="202" t="s">
        <v>308</v>
      </c>
      <c r="G18" s="201" t="s">
        <v>283</v>
      </c>
      <c r="H18" s="162">
        <f t="shared" si="15"/>
        <v>12</v>
      </c>
      <c r="I18" s="194">
        <f t="shared" si="1"/>
        <v>231</v>
      </c>
      <c r="J18" s="195">
        <f t="shared" si="16"/>
        <v>16</v>
      </c>
      <c r="K18" s="195">
        <f t="shared" si="16"/>
        <v>0</v>
      </c>
      <c r="L18" s="196">
        <f t="shared" si="16"/>
        <v>9.9537037037037042E-4</v>
      </c>
      <c r="M18" s="195">
        <f t="shared" si="16"/>
        <v>11</v>
      </c>
      <c r="N18" s="195">
        <f t="shared" si="16"/>
        <v>3</v>
      </c>
      <c r="O18" s="196">
        <f t="shared" si="16"/>
        <v>1.1574074074074073E-3</v>
      </c>
      <c r="P18" s="195">
        <f t="shared" si="16"/>
        <v>8</v>
      </c>
      <c r="Q18" s="195">
        <f t="shared" si="16"/>
        <v>5</v>
      </c>
      <c r="R18" s="196">
        <f t="shared" si="16"/>
        <v>1.0532407407407407E-3</v>
      </c>
      <c r="S18" s="197">
        <f t="shared" si="3"/>
        <v>35</v>
      </c>
      <c r="T18" s="197">
        <f t="shared" si="4"/>
        <v>8</v>
      </c>
      <c r="U18" s="204">
        <f t="shared" si="5"/>
        <v>3.2060185185185186E-3</v>
      </c>
      <c r="V18" s="199">
        <f t="shared" si="6"/>
        <v>17</v>
      </c>
      <c r="W18" s="197">
        <f t="shared" si="7"/>
        <v>108</v>
      </c>
      <c r="X18" s="182" t="str">
        <f t="shared" si="8"/>
        <v>-</v>
      </c>
      <c r="Y18" s="182" t="str">
        <f t="shared" si="8"/>
        <v>-</v>
      </c>
      <c r="Z18" s="182" t="str">
        <f t="shared" si="8"/>
        <v>-</v>
      </c>
      <c r="AA18" s="162" t="str">
        <f t="shared" si="9"/>
        <v/>
      </c>
      <c r="AB18" s="197">
        <f t="shared" si="10"/>
        <v>0</v>
      </c>
      <c r="AC18" s="197">
        <f t="shared" si="11"/>
        <v>10</v>
      </c>
      <c r="AD18" s="197">
        <f t="shared" si="12"/>
        <v>123</v>
      </c>
      <c r="AE18" s="132">
        <f t="shared" si="13"/>
        <v>34991723</v>
      </c>
      <c r="AF18" s="15">
        <f t="shared" si="14"/>
        <v>231</v>
      </c>
    </row>
    <row r="19" spans="1:32" s="8" customFormat="1" ht="21" x14ac:dyDescent="0.35">
      <c r="A19" s="205">
        <v>311</v>
      </c>
      <c r="B19" s="201" t="s">
        <v>262</v>
      </c>
      <c r="C19" s="201" t="s">
        <v>263</v>
      </c>
      <c r="D19" s="202"/>
      <c r="E19" s="203"/>
      <c r="F19" s="202" t="s">
        <v>308</v>
      </c>
      <c r="G19" s="201" t="s">
        <v>286</v>
      </c>
      <c r="H19" s="162">
        <f t="shared" si="15"/>
        <v>13</v>
      </c>
      <c r="I19" s="194">
        <f t="shared" si="1"/>
        <v>224</v>
      </c>
      <c r="J19" s="195">
        <f t="shared" si="16"/>
        <v>0</v>
      </c>
      <c r="K19" s="195">
        <f t="shared" si="16"/>
        <v>5</v>
      </c>
      <c r="L19" s="196">
        <f t="shared" si="16"/>
        <v>2.3148148148148149E-4</v>
      </c>
      <c r="M19" s="195">
        <f t="shared" si="16"/>
        <v>0</v>
      </c>
      <c r="N19" s="195">
        <f t="shared" si="16"/>
        <v>3</v>
      </c>
      <c r="O19" s="196">
        <f t="shared" si="16"/>
        <v>5.7870370370370367E-4</v>
      </c>
      <c r="P19" s="195">
        <f t="shared" si="16"/>
        <v>6</v>
      </c>
      <c r="Q19" s="195">
        <f t="shared" si="16"/>
        <v>1</v>
      </c>
      <c r="R19" s="196">
        <f t="shared" si="16"/>
        <v>4.6296296296296298E-4</v>
      </c>
      <c r="S19" s="197">
        <f t="shared" si="3"/>
        <v>6</v>
      </c>
      <c r="T19" s="197">
        <f t="shared" si="4"/>
        <v>9</v>
      </c>
      <c r="U19" s="204">
        <f t="shared" si="5"/>
        <v>1.2731481481481483E-3</v>
      </c>
      <c r="V19" s="199">
        <f t="shared" si="6"/>
        <v>25</v>
      </c>
      <c r="W19" s="197">
        <f t="shared" si="7"/>
        <v>92</v>
      </c>
      <c r="X19" s="182" t="str">
        <f t="shared" si="8"/>
        <v>-</v>
      </c>
      <c r="Y19" s="182" t="str">
        <f t="shared" si="8"/>
        <v>-</v>
      </c>
      <c r="Z19" s="182" t="str">
        <f t="shared" si="8"/>
        <v>-</v>
      </c>
      <c r="AA19" s="162" t="str">
        <f t="shared" si="9"/>
        <v/>
      </c>
      <c r="AB19" s="197">
        <f t="shared" si="10"/>
        <v>0</v>
      </c>
      <c r="AC19" s="197">
        <f t="shared" si="11"/>
        <v>7</v>
      </c>
      <c r="AD19" s="197">
        <f t="shared" si="12"/>
        <v>132</v>
      </c>
      <c r="AE19" s="132">
        <f t="shared" si="13"/>
        <v>5990890</v>
      </c>
      <c r="AF19" s="15">
        <f t="shared" si="14"/>
        <v>224</v>
      </c>
    </row>
    <row r="20" spans="1:32" s="8" customFormat="1" ht="21" x14ac:dyDescent="0.35">
      <c r="A20" s="205">
        <v>341</v>
      </c>
      <c r="B20" s="201" t="s">
        <v>244</v>
      </c>
      <c r="C20" s="201" t="s">
        <v>245</v>
      </c>
      <c r="D20" s="202"/>
      <c r="E20" s="203"/>
      <c r="F20" s="202" t="s">
        <v>308</v>
      </c>
      <c r="G20" s="201" t="s">
        <v>283</v>
      </c>
      <c r="H20" s="162">
        <v>14</v>
      </c>
      <c r="I20" s="194">
        <f t="shared" si="1"/>
        <v>224</v>
      </c>
      <c r="J20" s="195">
        <f t="shared" si="16"/>
        <v>13</v>
      </c>
      <c r="K20" s="195">
        <f t="shared" si="16"/>
        <v>5</v>
      </c>
      <c r="L20" s="196">
        <f t="shared" si="16"/>
        <v>4.6296296296296298E-4</v>
      </c>
      <c r="M20" s="195">
        <f t="shared" si="16"/>
        <v>3</v>
      </c>
      <c r="N20" s="195">
        <f t="shared" si="16"/>
        <v>3</v>
      </c>
      <c r="O20" s="196">
        <f t="shared" si="16"/>
        <v>8.4490740740740739E-4</v>
      </c>
      <c r="P20" s="195">
        <f t="shared" si="16"/>
        <v>18</v>
      </c>
      <c r="Q20" s="195">
        <f t="shared" si="16"/>
        <v>1</v>
      </c>
      <c r="R20" s="196">
        <f t="shared" si="16"/>
        <v>8.4490740740740739E-4</v>
      </c>
      <c r="S20" s="197">
        <f t="shared" si="3"/>
        <v>34</v>
      </c>
      <c r="T20" s="197">
        <f t="shared" si="4"/>
        <v>9</v>
      </c>
      <c r="U20" s="204">
        <f t="shared" si="5"/>
        <v>2.1527777777777778E-3</v>
      </c>
      <c r="V20" s="199">
        <f t="shared" si="6"/>
        <v>18</v>
      </c>
      <c r="W20" s="197">
        <f t="shared" si="7"/>
        <v>106</v>
      </c>
      <c r="X20" s="182" t="str">
        <f t="shared" si="8"/>
        <v>-</v>
      </c>
      <c r="Y20" s="182" t="str">
        <f t="shared" si="8"/>
        <v>-</v>
      </c>
      <c r="Z20" s="182" t="str">
        <f t="shared" si="8"/>
        <v>-</v>
      </c>
      <c r="AA20" s="162" t="str">
        <f t="shared" si="9"/>
        <v/>
      </c>
      <c r="AB20" s="197">
        <f t="shared" si="10"/>
        <v>0</v>
      </c>
      <c r="AC20" s="197">
        <f t="shared" si="11"/>
        <v>12</v>
      </c>
      <c r="AD20" s="197">
        <f t="shared" si="12"/>
        <v>118</v>
      </c>
      <c r="AE20" s="132">
        <f t="shared" si="13"/>
        <v>33990814</v>
      </c>
      <c r="AF20" s="15">
        <f t="shared" si="14"/>
        <v>224</v>
      </c>
    </row>
    <row r="21" spans="1:32" s="8" customFormat="1" ht="21" x14ac:dyDescent="0.35">
      <c r="A21" s="205">
        <v>304</v>
      </c>
      <c r="B21" s="201" t="s">
        <v>228</v>
      </c>
      <c r="C21" s="201" t="s">
        <v>229</v>
      </c>
      <c r="D21" s="202"/>
      <c r="E21" s="203"/>
      <c r="F21" s="202" t="s">
        <v>308</v>
      </c>
      <c r="G21" s="201" t="s">
        <v>280</v>
      </c>
      <c r="H21" s="162">
        <v>15</v>
      </c>
      <c r="I21" s="194">
        <f t="shared" si="1"/>
        <v>224</v>
      </c>
      <c r="J21" s="195">
        <f t="shared" si="16"/>
        <v>16</v>
      </c>
      <c r="K21" s="195">
        <f t="shared" si="16"/>
        <v>0</v>
      </c>
      <c r="L21" s="196">
        <f t="shared" si="16"/>
        <v>1.0995370370370371E-3</v>
      </c>
      <c r="M21" s="195">
        <f t="shared" si="16"/>
        <v>13</v>
      </c>
      <c r="N21" s="195">
        <f t="shared" si="16"/>
        <v>5</v>
      </c>
      <c r="O21" s="196">
        <f t="shared" si="16"/>
        <v>1.5046296296296296E-3</v>
      </c>
      <c r="P21" s="195">
        <f t="shared" si="16"/>
        <v>8</v>
      </c>
      <c r="Q21" s="195">
        <f t="shared" si="16"/>
        <v>5</v>
      </c>
      <c r="R21" s="196">
        <f t="shared" si="16"/>
        <v>1.1111111111111111E-3</v>
      </c>
      <c r="S21" s="197">
        <f t="shared" si="3"/>
        <v>37</v>
      </c>
      <c r="T21" s="197">
        <f t="shared" si="4"/>
        <v>10</v>
      </c>
      <c r="U21" s="204">
        <f t="shared" si="5"/>
        <v>3.7152777777777783E-3</v>
      </c>
      <c r="V21" s="199">
        <f t="shared" si="6"/>
        <v>16</v>
      </c>
      <c r="W21" s="197">
        <f t="shared" si="7"/>
        <v>110</v>
      </c>
      <c r="X21" s="182" t="str">
        <f t="shared" si="8"/>
        <v>-</v>
      </c>
      <c r="Y21" s="182" t="str">
        <f t="shared" si="8"/>
        <v>-</v>
      </c>
      <c r="Z21" s="182" t="str">
        <f t="shared" si="8"/>
        <v>-</v>
      </c>
      <c r="AA21" s="162" t="str">
        <f t="shared" si="9"/>
        <v/>
      </c>
      <c r="AB21" s="197">
        <f t="shared" si="10"/>
        <v>0</v>
      </c>
      <c r="AC21" s="197">
        <f t="shared" si="11"/>
        <v>14</v>
      </c>
      <c r="AD21" s="197">
        <f t="shared" si="12"/>
        <v>114</v>
      </c>
      <c r="AE21" s="132">
        <f t="shared" si="13"/>
        <v>36989679</v>
      </c>
      <c r="AF21" s="15">
        <f t="shared" si="14"/>
        <v>224</v>
      </c>
    </row>
    <row r="22" spans="1:32" s="8" customFormat="1" ht="21" x14ac:dyDescent="0.35">
      <c r="A22" s="205">
        <v>319</v>
      </c>
      <c r="B22" s="201" t="s">
        <v>234</v>
      </c>
      <c r="C22" s="201" t="s">
        <v>235</v>
      </c>
      <c r="D22" s="202"/>
      <c r="E22" s="203"/>
      <c r="F22" s="202" t="s">
        <v>308</v>
      </c>
      <c r="G22" s="201" t="s">
        <v>280</v>
      </c>
      <c r="H22" s="162">
        <f>IF(AND(A22&lt;&gt;"",I22&gt;0),RANK(AF22,AF$7:AF$56,0),"")</f>
        <v>16</v>
      </c>
      <c r="I22" s="194">
        <f t="shared" si="1"/>
        <v>218</v>
      </c>
      <c r="J22" s="195">
        <f t="shared" si="16"/>
        <v>16</v>
      </c>
      <c r="K22" s="195">
        <f t="shared" si="16"/>
        <v>3</v>
      </c>
      <c r="L22" s="196">
        <f t="shared" si="16"/>
        <v>6.9444444444444447E-4</v>
      </c>
      <c r="M22" s="195">
        <f t="shared" si="16"/>
        <v>11</v>
      </c>
      <c r="N22" s="195">
        <f t="shared" si="16"/>
        <v>2</v>
      </c>
      <c r="O22" s="196">
        <f t="shared" si="16"/>
        <v>1.0648148148148149E-3</v>
      </c>
      <c r="P22" s="195">
        <f t="shared" si="16"/>
        <v>5</v>
      </c>
      <c r="Q22" s="195">
        <f t="shared" si="16"/>
        <v>4</v>
      </c>
      <c r="R22" s="196">
        <f t="shared" si="16"/>
        <v>9.2592592592592596E-4</v>
      </c>
      <c r="S22" s="197">
        <f t="shared" si="3"/>
        <v>32</v>
      </c>
      <c r="T22" s="197">
        <f t="shared" si="4"/>
        <v>9</v>
      </c>
      <c r="U22" s="204">
        <f t="shared" si="5"/>
        <v>2.6851851851851854E-3</v>
      </c>
      <c r="V22" s="199">
        <f t="shared" si="6"/>
        <v>20</v>
      </c>
      <c r="W22" s="197">
        <f t="shared" si="7"/>
        <v>102</v>
      </c>
      <c r="X22" s="182" t="str">
        <f t="shared" si="8"/>
        <v>-</v>
      </c>
      <c r="Y22" s="182" t="str">
        <f t="shared" si="8"/>
        <v>-</v>
      </c>
      <c r="Z22" s="182" t="str">
        <f t="shared" si="8"/>
        <v>-</v>
      </c>
      <c r="AA22" s="162" t="str">
        <f t="shared" si="9"/>
        <v/>
      </c>
      <c r="AB22" s="197">
        <f t="shared" si="10"/>
        <v>0</v>
      </c>
      <c r="AC22" s="197">
        <f t="shared" si="11"/>
        <v>13</v>
      </c>
      <c r="AD22" s="197">
        <f t="shared" si="12"/>
        <v>116</v>
      </c>
      <c r="AE22" s="132">
        <f t="shared" si="13"/>
        <v>31990768</v>
      </c>
      <c r="AF22" s="15">
        <f t="shared" si="14"/>
        <v>218</v>
      </c>
    </row>
    <row r="23" spans="1:32" s="8" customFormat="1" ht="21" x14ac:dyDescent="0.35">
      <c r="A23" s="205">
        <v>335</v>
      </c>
      <c r="B23" s="201" t="s">
        <v>237</v>
      </c>
      <c r="C23" s="201" t="s">
        <v>170</v>
      </c>
      <c r="D23" s="202"/>
      <c r="E23" s="203"/>
      <c r="F23" s="202" t="s">
        <v>308</v>
      </c>
      <c r="G23" s="201" t="s">
        <v>282</v>
      </c>
      <c r="H23" s="162">
        <v>17</v>
      </c>
      <c r="I23" s="194">
        <f t="shared" si="1"/>
        <v>218</v>
      </c>
      <c r="J23" s="195">
        <f t="shared" si="16"/>
        <v>11</v>
      </c>
      <c r="K23" s="195">
        <f t="shared" si="16"/>
        <v>5</v>
      </c>
      <c r="L23" s="196">
        <f t="shared" si="16"/>
        <v>7.7546296296296293E-4</v>
      </c>
      <c r="M23" s="195">
        <f t="shared" si="16"/>
        <v>13</v>
      </c>
      <c r="N23" s="195">
        <f t="shared" si="16"/>
        <v>4</v>
      </c>
      <c r="O23" s="196">
        <f t="shared" si="16"/>
        <v>1.0069444444444444E-3</v>
      </c>
      <c r="P23" s="195">
        <f t="shared" si="16"/>
        <v>21</v>
      </c>
      <c r="Q23" s="195">
        <f t="shared" si="16"/>
        <v>0</v>
      </c>
      <c r="R23" s="196">
        <f t="shared" si="16"/>
        <v>5.4398148148148144E-4</v>
      </c>
      <c r="S23" s="197">
        <f t="shared" si="3"/>
        <v>45</v>
      </c>
      <c r="T23" s="197">
        <f t="shared" si="4"/>
        <v>9</v>
      </c>
      <c r="U23" s="204">
        <f t="shared" si="5"/>
        <v>2.3263888888888891E-3</v>
      </c>
      <c r="V23" s="199">
        <f t="shared" si="6"/>
        <v>11</v>
      </c>
      <c r="W23" s="197">
        <f t="shared" si="7"/>
        <v>120</v>
      </c>
      <c r="X23" s="182" t="str">
        <f t="shared" si="8"/>
        <v>-</v>
      </c>
      <c r="Y23" s="182" t="str">
        <f t="shared" si="8"/>
        <v>-</v>
      </c>
      <c r="Z23" s="182" t="str">
        <f t="shared" si="8"/>
        <v>-</v>
      </c>
      <c r="AA23" s="162" t="str">
        <f t="shared" si="9"/>
        <v/>
      </c>
      <c r="AB23" s="197">
        <f t="shared" si="10"/>
        <v>0</v>
      </c>
      <c r="AC23" s="197">
        <f t="shared" si="11"/>
        <v>22</v>
      </c>
      <c r="AD23" s="197">
        <f t="shared" si="12"/>
        <v>98</v>
      </c>
      <c r="AE23" s="132">
        <f t="shared" si="13"/>
        <v>44990799</v>
      </c>
      <c r="AF23" s="15">
        <f t="shared" si="14"/>
        <v>218</v>
      </c>
    </row>
    <row r="24" spans="1:32" s="8" customFormat="1" ht="21" x14ac:dyDescent="0.35">
      <c r="A24" s="205">
        <v>331</v>
      </c>
      <c r="B24" s="200" t="s">
        <v>249</v>
      </c>
      <c r="C24" s="200" t="s">
        <v>172</v>
      </c>
      <c r="D24" s="202"/>
      <c r="E24" s="203"/>
      <c r="F24" s="202" t="s">
        <v>308</v>
      </c>
      <c r="G24" s="200" t="s">
        <v>283</v>
      </c>
      <c r="H24" s="162">
        <f t="shared" ref="H24:H56" si="17">IF(AND(A24&lt;&gt;"",I24&gt;0),RANK(AF24,AF$7:AF$56,0),"")</f>
        <v>18</v>
      </c>
      <c r="I24" s="194">
        <f t="shared" si="1"/>
        <v>216</v>
      </c>
      <c r="J24" s="195">
        <f t="shared" si="16"/>
        <v>21</v>
      </c>
      <c r="K24" s="195">
        <f t="shared" si="16"/>
        <v>3</v>
      </c>
      <c r="L24" s="196">
        <f t="shared" si="16"/>
        <v>9.837962962962962E-4</v>
      </c>
      <c r="M24" s="195">
        <f t="shared" si="16"/>
        <v>11</v>
      </c>
      <c r="N24" s="195">
        <f t="shared" si="16"/>
        <v>5</v>
      </c>
      <c r="O24" s="196">
        <f t="shared" si="16"/>
        <v>7.8703703703703705E-4</v>
      </c>
      <c r="P24" s="195">
        <f t="shared" si="16"/>
        <v>8</v>
      </c>
      <c r="Q24" s="195">
        <f t="shared" si="16"/>
        <v>5</v>
      </c>
      <c r="R24" s="196">
        <f t="shared" si="16"/>
        <v>7.1759259259259259E-4</v>
      </c>
      <c r="S24" s="197">
        <f t="shared" si="3"/>
        <v>40</v>
      </c>
      <c r="T24" s="197">
        <f t="shared" si="4"/>
        <v>13</v>
      </c>
      <c r="U24" s="204">
        <f t="shared" si="5"/>
        <v>2.488425925925926E-3</v>
      </c>
      <c r="V24" s="199">
        <f t="shared" si="6"/>
        <v>14</v>
      </c>
      <c r="W24" s="197">
        <f t="shared" si="7"/>
        <v>114</v>
      </c>
      <c r="X24" s="182" t="str">
        <f t="shared" si="8"/>
        <v>-</v>
      </c>
      <c r="Y24" s="182" t="str">
        <f t="shared" si="8"/>
        <v>-</v>
      </c>
      <c r="Z24" s="182" t="str">
        <f t="shared" si="8"/>
        <v>-</v>
      </c>
      <c r="AA24" s="162" t="str">
        <f t="shared" si="9"/>
        <v/>
      </c>
      <c r="AB24" s="197">
        <f t="shared" si="10"/>
        <v>0</v>
      </c>
      <c r="AC24" s="197">
        <f t="shared" si="11"/>
        <v>20</v>
      </c>
      <c r="AD24" s="197">
        <f t="shared" si="12"/>
        <v>102</v>
      </c>
      <c r="AE24" s="132">
        <f t="shared" si="13"/>
        <v>39986785</v>
      </c>
      <c r="AF24" s="15">
        <f t="shared" si="14"/>
        <v>216</v>
      </c>
    </row>
    <row r="25" spans="1:32" s="8" customFormat="1" ht="21" x14ac:dyDescent="0.35">
      <c r="A25" s="205">
        <v>307</v>
      </c>
      <c r="B25" s="200" t="s">
        <v>251</v>
      </c>
      <c r="C25" s="200" t="s">
        <v>252</v>
      </c>
      <c r="D25" s="184"/>
      <c r="E25" s="185"/>
      <c r="F25" s="202" t="s">
        <v>308</v>
      </c>
      <c r="G25" s="200" t="s">
        <v>284</v>
      </c>
      <c r="H25" s="162">
        <f t="shared" si="17"/>
        <v>19</v>
      </c>
      <c r="I25" s="194">
        <f t="shared" si="1"/>
        <v>214</v>
      </c>
      <c r="J25" s="195">
        <f t="shared" si="16"/>
        <v>21</v>
      </c>
      <c r="K25" s="195">
        <f t="shared" si="16"/>
        <v>4</v>
      </c>
      <c r="L25" s="196">
        <f t="shared" si="16"/>
        <v>1.3888888888888889E-3</v>
      </c>
      <c r="M25" s="195">
        <f t="shared" si="16"/>
        <v>8</v>
      </c>
      <c r="N25" s="195">
        <f t="shared" si="16"/>
        <v>4</v>
      </c>
      <c r="O25" s="196">
        <f t="shared" si="16"/>
        <v>1.0763888888888889E-3</v>
      </c>
      <c r="P25" s="195">
        <f t="shared" si="16"/>
        <v>13</v>
      </c>
      <c r="Q25" s="195">
        <f t="shared" si="16"/>
        <v>5</v>
      </c>
      <c r="R25" s="196">
        <f t="shared" si="16"/>
        <v>8.3333333333333339E-4</v>
      </c>
      <c r="S25" s="197">
        <f t="shared" si="3"/>
        <v>42</v>
      </c>
      <c r="T25" s="197">
        <f t="shared" si="4"/>
        <v>13</v>
      </c>
      <c r="U25" s="204">
        <f t="shared" si="5"/>
        <v>3.2986111111111115E-3</v>
      </c>
      <c r="V25" s="199">
        <f t="shared" si="6"/>
        <v>12</v>
      </c>
      <c r="W25" s="197">
        <f t="shared" si="7"/>
        <v>118</v>
      </c>
      <c r="X25" s="182" t="str">
        <f t="shared" si="8"/>
        <v>-</v>
      </c>
      <c r="Y25" s="182" t="str">
        <f t="shared" si="8"/>
        <v>-</v>
      </c>
      <c r="Z25" s="182" t="str">
        <f t="shared" si="8"/>
        <v>-</v>
      </c>
      <c r="AA25" s="162" t="str">
        <f t="shared" si="9"/>
        <v/>
      </c>
      <c r="AB25" s="197">
        <f t="shared" si="10"/>
        <v>0</v>
      </c>
      <c r="AC25" s="197">
        <f t="shared" si="11"/>
        <v>23</v>
      </c>
      <c r="AD25" s="197">
        <f t="shared" si="12"/>
        <v>96</v>
      </c>
      <c r="AE25" s="132">
        <f t="shared" si="13"/>
        <v>41986715</v>
      </c>
      <c r="AF25" s="15">
        <f t="shared" si="14"/>
        <v>214</v>
      </c>
    </row>
    <row r="26" spans="1:32" s="8" customFormat="1" ht="21" x14ac:dyDescent="0.35">
      <c r="A26" s="205">
        <v>308</v>
      </c>
      <c r="B26" s="200" t="s">
        <v>236</v>
      </c>
      <c r="C26" s="200" t="s">
        <v>225</v>
      </c>
      <c r="D26" s="202"/>
      <c r="E26" s="203"/>
      <c r="F26" s="202" t="s">
        <v>308</v>
      </c>
      <c r="G26" s="200" t="s">
        <v>282</v>
      </c>
      <c r="H26" s="162">
        <f t="shared" si="17"/>
        <v>20</v>
      </c>
      <c r="I26" s="194">
        <f t="shared" si="1"/>
        <v>210</v>
      </c>
      <c r="J26" s="195">
        <f t="shared" si="16"/>
        <v>11</v>
      </c>
      <c r="K26" s="195">
        <f t="shared" si="16"/>
        <v>5</v>
      </c>
      <c r="L26" s="196">
        <f t="shared" si="16"/>
        <v>1.3310185185185185E-3</v>
      </c>
      <c r="M26" s="195">
        <f t="shared" si="16"/>
        <v>8</v>
      </c>
      <c r="N26" s="195">
        <f t="shared" si="16"/>
        <v>5</v>
      </c>
      <c r="O26" s="196">
        <f t="shared" si="16"/>
        <v>9.2592592592592596E-4</v>
      </c>
      <c r="P26" s="195">
        <f t="shared" si="16"/>
        <v>11</v>
      </c>
      <c r="Q26" s="195">
        <f t="shared" si="16"/>
        <v>5</v>
      </c>
      <c r="R26" s="196">
        <f t="shared" si="16"/>
        <v>1.0879629629629629E-3</v>
      </c>
      <c r="S26" s="197">
        <f t="shared" si="3"/>
        <v>30</v>
      </c>
      <c r="T26" s="197">
        <f t="shared" si="4"/>
        <v>15</v>
      </c>
      <c r="U26" s="204">
        <f t="shared" si="5"/>
        <v>3.3449074074074071E-3</v>
      </c>
      <c r="V26" s="199">
        <f t="shared" si="6"/>
        <v>21</v>
      </c>
      <c r="W26" s="197">
        <f t="shared" si="7"/>
        <v>100</v>
      </c>
      <c r="X26" s="182" t="str">
        <f t="shared" si="8"/>
        <v>-</v>
      </c>
      <c r="Y26" s="182" t="str">
        <f t="shared" si="8"/>
        <v>-</v>
      </c>
      <c r="Z26" s="182" t="str">
        <f t="shared" si="8"/>
        <v>-</v>
      </c>
      <c r="AA26" s="162" t="str">
        <f t="shared" si="9"/>
        <v/>
      </c>
      <c r="AB26" s="197">
        <f t="shared" si="10"/>
        <v>0</v>
      </c>
      <c r="AC26" s="197">
        <f t="shared" si="11"/>
        <v>16</v>
      </c>
      <c r="AD26" s="197">
        <f t="shared" si="12"/>
        <v>110</v>
      </c>
      <c r="AE26" s="132">
        <f t="shared" si="13"/>
        <v>29984711</v>
      </c>
      <c r="AF26" s="15">
        <f t="shared" si="14"/>
        <v>210</v>
      </c>
    </row>
    <row r="27" spans="1:32" s="8" customFormat="1" ht="21" x14ac:dyDescent="0.35">
      <c r="A27" s="205">
        <v>306</v>
      </c>
      <c r="B27" s="200" t="s">
        <v>230</v>
      </c>
      <c r="C27" s="200" t="s">
        <v>231</v>
      </c>
      <c r="D27" s="184"/>
      <c r="E27" s="185"/>
      <c r="F27" s="202" t="s">
        <v>308</v>
      </c>
      <c r="G27" s="200" t="s">
        <v>280</v>
      </c>
      <c r="H27" s="162">
        <f t="shared" si="17"/>
        <v>21</v>
      </c>
      <c r="I27" s="194">
        <f t="shared" si="1"/>
        <v>206</v>
      </c>
      <c r="J27" s="195">
        <f t="shared" ref="J27:R36" si="18">IFERROR(VLOOKUP($A27,Resultats_Trial,J$4,FALSE),"")</f>
        <v>3</v>
      </c>
      <c r="K27" s="195">
        <f t="shared" si="18"/>
        <v>5</v>
      </c>
      <c r="L27" s="196">
        <f t="shared" si="18"/>
        <v>7.0601851851851847E-4</v>
      </c>
      <c r="M27" s="195">
        <f t="shared" si="18"/>
        <v>3</v>
      </c>
      <c r="N27" s="195">
        <f t="shared" si="18"/>
        <v>5</v>
      </c>
      <c r="O27" s="196">
        <f t="shared" si="18"/>
        <v>1.1921296296296296E-3</v>
      </c>
      <c r="P27" s="195">
        <f t="shared" si="18"/>
        <v>3</v>
      </c>
      <c r="Q27" s="195">
        <f t="shared" si="18"/>
        <v>4</v>
      </c>
      <c r="R27" s="196">
        <f t="shared" si="18"/>
        <v>1.261574074074074E-3</v>
      </c>
      <c r="S27" s="197">
        <f t="shared" si="3"/>
        <v>9</v>
      </c>
      <c r="T27" s="197">
        <f t="shared" si="4"/>
        <v>14</v>
      </c>
      <c r="U27" s="204">
        <f t="shared" si="5"/>
        <v>3.1597222222222218E-3</v>
      </c>
      <c r="V27" s="199">
        <f t="shared" si="6"/>
        <v>24</v>
      </c>
      <c r="W27" s="197">
        <f t="shared" si="7"/>
        <v>94</v>
      </c>
      <c r="X27" s="182" t="str">
        <f t="shared" ref="X27:Z46" si="19">IF($A27&lt;&gt;"",IFERROR(VLOOKUP($A27,Resultats_DH,X$4,FALSE),"-"),"")</f>
        <v>-</v>
      </c>
      <c r="Y27" s="182" t="str">
        <f t="shared" si="19"/>
        <v>-</v>
      </c>
      <c r="Z27" s="182" t="str">
        <f t="shared" si="19"/>
        <v>-</v>
      </c>
      <c r="AA27" s="162" t="str">
        <f t="shared" si="9"/>
        <v/>
      </c>
      <c r="AB27" s="197">
        <f t="shared" si="10"/>
        <v>0</v>
      </c>
      <c r="AC27" s="197">
        <f t="shared" si="11"/>
        <v>15</v>
      </c>
      <c r="AD27" s="197">
        <f t="shared" si="12"/>
        <v>112</v>
      </c>
      <c r="AE27" s="132">
        <f t="shared" si="13"/>
        <v>8985727</v>
      </c>
      <c r="AF27" s="15">
        <f t="shared" si="14"/>
        <v>206</v>
      </c>
    </row>
    <row r="28" spans="1:32" s="8" customFormat="1" ht="21" x14ac:dyDescent="0.35">
      <c r="A28" s="205">
        <v>320</v>
      </c>
      <c r="B28" s="201" t="s">
        <v>261</v>
      </c>
      <c r="C28" s="201" t="s">
        <v>139</v>
      </c>
      <c r="D28" s="202"/>
      <c r="E28" s="203"/>
      <c r="F28" s="202" t="s">
        <v>308</v>
      </c>
      <c r="G28" s="201" t="s">
        <v>284</v>
      </c>
      <c r="H28" s="162">
        <f t="shared" si="17"/>
        <v>22</v>
      </c>
      <c r="I28" s="194">
        <f t="shared" si="1"/>
        <v>204</v>
      </c>
      <c r="J28" s="195">
        <f t="shared" si="18"/>
        <v>8</v>
      </c>
      <c r="K28" s="195">
        <f t="shared" si="18"/>
        <v>4</v>
      </c>
      <c r="L28" s="196">
        <f t="shared" si="18"/>
        <v>7.7546296296296293E-4</v>
      </c>
      <c r="M28" s="195">
        <f t="shared" si="18"/>
        <v>5</v>
      </c>
      <c r="N28" s="195">
        <f t="shared" si="18"/>
        <v>5</v>
      </c>
      <c r="O28" s="196">
        <f t="shared" si="18"/>
        <v>7.5231481481481482E-4</v>
      </c>
      <c r="P28" s="195">
        <f t="shared" si="18"/>
        <v>13</v>
      </c>
      <c r="Q28" s="195">
        <f t="shared" si="18"/>
        <v>1</v>
      </c>
      <c r="R28" s="196">
        <f t="shared" si="18"/>
        <v>1.0532407407407407E-3</v>
      </c>
      <c r="S28" s="197">
        <f t="shared" si="3"/>
        <v>26</v>
      </c>
      <c r="T28" s="197">
        <f t="shared" si="4"/>
        <v>10</v>
      </c>
      <c r="U28" s="204">
        <f t="shared" si="5"/>
        <v>2.5810185185185181E-3</v>
      </c>
      <c r="V28" s="199">
        <f t="shared" si="6"/>
        <v>22</v>
      </c>
      <c r="W28" s="197">
        <f t="shared" si="7"/>
        <v>98</v>
      </c>
      <c r="X28" s="182" t="str">
        <f t="shared" si="19"/>
        <v>-</v>
      </c>
      <c r="Y28" s="182" t="str">
        <f t="shared" si="19"/>
        <v>-</v>
      </c>
      <c r="Z28" s="182" t="str">
        <f t="shared" si="19"/>
        <v>-</v>
      </c>
      <c r="AA28" s="162" t="str">
        <f t="shared" si="9"/>
        <v/>
      </c>
      <c r="AB28" s="197">
        <f t="shared" si="10"/>
        <v>0</v>
      </c>
      <c r="AC28" s="197">
        <f t="shared" si="11"/>
        <v>18</v>
      </c>
      <c r="AD28" s="197">
        <f t="shared" si="12"/>
        <v>106</v>
      </c>
      <c r="AE28" s="132">
        <f t="shared" si="13"/>
        <v>25989777</v>
      </c>
      <c r="AF28" s="15">
        <f t="shared" si="14"/>
        <v>204</v>
      </c>
    </row>
    <row r="29" spans="1:32" s="8" customFormat="1" ht="21" x14ac:dyDescent="0.35">
      <c r="A29" s="205">
        <v>310</v>
      </c>
      <c r="B29" s="200" t="s">
        <v>254</v>
      </c>
      <c r="C29" s="200" t="s">
        <v>125</v>
      </c>
      <c r="D29" s="202"/>
      <c r="E29" s="185"/>
      <c r="F29" s="202" t="s">
        <v>308</v>
      </c>
      <c r="G29" s="200" t="s">
        <v>284</v>
      </c>
      <c r="H29" s="162">
        <f t="shared" si="17"/>
        <v>23</v>
      </c>
      <c r="I29" s="194">
        <f t="shared" si="1"/>
        <v>196</v>
      </c>
      <c r="J29" s="195">
        <f t="shared" si="18"/>
        <v>8</v>
      </c>
      <c r="K29" s="195">
        <f t="shared" si="18"/>
        <v>5</v>
      </c>
      <c r="L29" s="196">
        <f t="shared" si="18"/>
        <v>1.3888888888888889E-3</v>
      </c>
      <c r="M29" s="195">
        <f t="shared" si="18"/>
        <v>0</v>
      </c>
      <c r="N29" s="195">
        <f t="shared" si="18"/>
        <v>5</v>
      </c>
      <c r="O29" s="196">
        <f t="shared" si="18"/>
        <v>1.0995370370370371E-3</v>
      </c>
      <c r="P29" s="195">
        <f t="shared" si="18"/>
        <v>8</v>
      </c>
      <c r="Q29" s="195">
        <f t="shared" si="18"/>
        <v>5</v>
      </c>
      <c r="R29" s="196">
        <f t="shared" si="18"/>
        <v>5.2083333333333333E-4</v>
      </c>
      <c r="S29" s="197">
        <f t="shared" si="3"/>
        <v>16</v>
      </c>
      <c r="T29" s="197">
        <f t="shared" si="4"/>
        <v>15</v>
      </c>
      <c r="U29" s="204">
        <f t="shared" si="5"/>
        <v>3.0092592592592593E-3</v>
      </c>
      <c r="V29" s="199">
        <f t="shared" si="6"/>
        <v>23</v>
      </c>
      <c r="W29" s="197">
        <f t="shared" si="7"/>
        <v>96</v>
      </c>
      <c r="X29" s="182" t="str">
        <f t="shared" si="19"/>
        <v>-</v>
      </c>
      <c r="Y29" s="182" t="str">
        <f t="shared" si="19"/>
        <v>-</v>
      </c>
      <c r="Z29" s="182" t="str">
        <f t="shared" si="19"/>
        <v>-</v>
      </c>
      <c r="AA29" s="162" t="str">
        <f t="shared" si="9"/>
        <v/>
      </c>
      <c r="AB29" s="197">
        <f t="shared" si="10"/>
        <v>0</v>
      </c>
      <c r="AC29" s="197">
        <f t="shared" si="11"/>
        <v>21</v>
      </c>
      <c r="AD29" s="197">
        <f t="shared" si="12"/>
        <v>100</v>
      </c>
      <c r="AE29" s="132">
        <f t="shared" si="13"/>
        <v>15984740</v>
      </c>
      <c r="AF29" s="15">
        <f t="shared" si="14"/>
        <v>196</v>
      </c>
    </row>
    <row r="30" spans="1:32" s="8" customFormat="1" ht="21" x14ac:dyDescent="0.35">
      <c r="A30" s="205">
        <v>303</v>
      </c>
      <c r="B30" s="201" t="s">
        <v>250</v>
      </c>
      <c r="C30" s="201" t="s">
        <v>137</v>
      </c>
      <c r="D30" s="202"/>
      <c r="E30" s="203"/>
      <c r="F30" s="202" t="s">
        <v>308</v>
      </c>
      <c r="G30" s="201" t="s">
        <v>284</v>
      </c>
      <c r="H30" s="162">
        <f t="shared" si="17"/>
        <v>24</v>
      </c>
      <c r="I30" s="194">
        <f t="shared" si="1"/>
        <v>144</v>
      </c>
      <c r="J30" s="195">
        <f t="shared" si="18"/>
        <v>26</v>
      </c>
      <c r="K30" s="195">
        <f t="shared" si="18"/>
        <v>3</v>
      </c>
      <c r="L30" s="196">
        <f t="shared" si="18"/>
        <v>1.3657407407407407E-3</v>
      </c>
      <c r="M30" s="195">
        <f t="shared" si="18"/>
        <v>23</v>
      </c>
      <c r="N30" s="195">
        <f t="shared" si="18"/>
        <v>5</v>
      </c>
      <c r="O30" s="196">
        <f t="shared" si="18"/>
        <v>1.1921296296296296E-3</v>
      </c>
      <c r="P30" s="195">
        <f t="shared" si="18"/>
        <v>26</v>
      </c>
      <c r="Q30" s="195">
        <f t="shared" si="18"/>
        <v>3</v>
      </c>
      <c r="R30" s="196">
        <f t="shared" si="18"/>
        <v>1.0648148148148149E-3</v>
      </c>
      <c r="S30" s="197">
        <f t="shared" si="3"/>
        <v>75</v>
      </c>
      <c r="T30" s="197">
        <f t="shared" si="4"/>
        <v>11</v>
      </c>
      <c r="U30" s="204">
        <f t="shared" si="5"/>
        <v>3.6226851851851849E-3</v>
      </c>
      <c r="V30" s="199">
        <f t="shared" si="6"/>
        <v>3</v>
      </c>
      <c r="W30" s="197">
        <f t="shared" si="7"/>
        <v>144</v>
      </c>
      <c r="X30" s="182" t="str">
        <f t="shared" si="19"/>
        <v>-</v>
      </c>
      <c r="Y30" s="182" t="str">
        <f t="shared" si="19"/>
        <v>-</v>
      </c>
      <c r="Z30" s="182" t="str">
        <f t="shared" si="19"/>
        <v>-</v>
      </c>
      <c r="AA30" s="162" t="str">
        <f t="shared" si="9"/>
        <v/>
      </c>
      <c r="AB30" s="197">
        <f t="shared" si="10"/>
        <v>0</v>
      </c>
      <c r="AC30" s="254" t="str">
        <f t="shared" si="11"/>
        <v>DNF</v>
      </c>
      <c r="AD30" s="197">
        <f t="shared" si="12"/>
        <v>0</v>
      </c>
      <c r="AE30" s="132">
        <f t="shared" si="13"/>
        <v>74988687</v>
      </c>
      <c r="AF30" s="15">
        <f t="shared" si="14"/>
        <v>144</v>
      </c>
    </row>
    <row r="31" spans="1:32" s="8" customFormat="1" ht="21" x14ac:dyDescent="0.35">
      <c r="A31" s="205">
        <v>315</v>
      </c>
      <c r="B31" s="201" t="s">
        <v>258</v>
      </c>
      <c r="C31" s="201" t="s">
        <v>259</v>
      </c>
      <c r="D31" s="202"/>
      <c r="E31" s="203"/>
      <c r="F31" s="202" t="s">
        <v>308</v>
      </c>
      <c r="G31" s="201" t="s">
        <v>284</v>
      </c>
      <c r="H31" s="162">
        <f t="shared" si="17"/>
        <v>25</v>
      </c>
      <c r="I31" s="194">
        <f t="shared" si="1"/>
        <v>123</v>
      </c>
      <c r="J31" s="195">
        <f t="shared" si="18"/>
        <v>26</v>
      </c>
      <c r="K31" s="195">
        <f t="shared" si="18"/>
        <v>3</v>
      </c>
      <c r="L31" s="196">
        <f t="shared" si="18"/>
        <v>1.3888888888888889E-3</v>
      </c>
      <c r="M31" s="195">
        <f t="shared" si="18"/>
        <v>8</v>
      </c>
      <c r="N31" s="195">
        <f t="shared" si="18"/>
        <v>5</v>
      </c>
      <c r="O31" s="196">
        <f t="shared" si="18"/>
        <v>9.2592592592592596E-4</v>
      </c>
      <c r="P31" s="195">
        <f t="shared" si="18"/>
        <v>16</v>
      </c>
      <c r="Q31" s="195">
        <f t="shared" si="18"/>
        <v>2</v>
      </c>
      <c r="R31" s="196">
        <f t="shared" si="18"/>
        <v>5.3240740740740744E-4</v>
      </c>
      <c r="S31" s="197">
        <f t="shared" si="3"/>
        <v>50</v>
      </c>
      <c r="T31" s="197">
        <f t="shared" si="4"/>
        <v>10</v>
      </c>
      <c r="U31" s="204">
        <f t="shared" si="5"/>
        <v>2.8472222222222223E-3</v>
      </c>
      <c r="V31" s="199">
        <f t="shared" si="6"/>
        <v>10</v>
      </c>
      <c r="W31" s="197">
        <f t="shared" si="7"/>
        <v>123</v>
      </c>
      <c r="X31" s="182" t="str">
        <f t="shared" si="19"/>
        <v>-</v>
      </c>
      <c r="Y31" s="182" t="str">
        <f t="shared" si="19"/>
        <v>-</v>
      </c>
      <c r="Z31" s="182" t="str">
        <f t="shared" si="19"/>
        <v>-</v>
      </c>
      <c r="AA31" s="162" t="str">
        <f t="shared" si="9"/>
        <v/>
      </c>
      <c r="AB31" s="197">
        <f t="shared" si="10"/>
        <v>0</v>
      </c>
      <c r="AC31" s="254" t="str">
        <f t="shared" si="11"/>
        <v>DNF</v>
      </c>
      <c r="AD31" s="197">
        <f t="shared" si="12"/>
        <v>0</v>
      </c>
      <c r="AE31" s="132">
        <f t="shared" si="13"/>
        <v>49989754</v>
      </c>
      <c r="AF31" s="15">
        <f t="shared" si="14"/>
        <v>123</v>
      </c>
    </row>
    <row r="32" spans="1:32" s="8" customFormat="1" x14ac:dyDescent="0.3">
      <c r="A32" s="119"/>
      <c r="B32" s="119"/>
      <c r="C32" s="119"/>
      <c r="D32" s="119"/>
      <c r="E32" s="164"/>
      <c r="F32" s="119"/>
      <c r="G32" s="249"/>
      <c r="H32" s="112" t="str">
        <f t="shared" si="17"/>
        <v/>
      </c>
      <c r="I32" s="115" t="str">
        <f t="shared" si="1"/>
        <v/>
      </c>
      <c r="J32" s="130" t="str">
        <f t="shared" si="18"/>
        <v/>
      </c>
      <c r="K32" s="130" t="str">
        <f t="shared" si="18"/>
        <v/>
      </c>
      <c r="L32" s="131" t="str">
        <f t="shared" si="18"/>
        <v/>
      </c>
      <c r="M32" s="130" t="str">
        <f t="shared" si="18"/>
        <v/>
      </c>
      <c r="N32" s="130" t="str">
        <f t="shared" si="18"/>
        <v/>
      </c>
      <c r="O32" s="131" t="str">
        <f t="shared" si="18"/>
        <v/>
      </c>
      <c r="P32" s="130" t="str">
        <f t="shared" si="18"/>
        <v/>
      </c>
      <c r="Q32" s="130" t="str">
        <f t="shared" si="18"/>
        <v/>
      </c>
      <c r="R32" s="131" t="str">
        <f t="shared" si="18"/>
        <v/>
      </c>
      <c r="S32" s="23" t="str">
        <f t="shared" si="3"/>
        <v/>
      </c>
      <c r="T32" s="23" t="str">
        <f t="shared" si="4"/>
        <v/>
      </c>
      <c r="U32" s="215" t="str">
        <f t="shared" si="5"/>
        <v/>
      </c>
      <c r="V32" s="24" t="str">
        <f t="shared" si="6"/>
        <v/>
      </c>
      <c r="W32" s="23">
        <f t="shared" si="7"/>
        <v>0</v>
      </c>
      <c r="X32" s="14" t="str">
        <f t="shared" si="19"/>
        <v/>
      </c>
      <c r="Y32" s="14" t="str">
        <f t="shared" si="19"/>
        <v/>
      </c>
      <c r="Z32" s="14" t="str">
        <f t="shared" si="19"/>
        <v/>
      </c>
      <c r="AA32" s="9" t="str">
        <f t="shared" si="9"/>
        <v/>
      </c>
      <c r="AB32" s="23">
        <f t="shared" si="10"/>
        <v>0</v>
      </c>
      <c r="AC32" s="23" t="str">
        <f t="shared" si="11"/>
        <v/>
      </c>
      <c r="AD32" s="23">
        <f t="shared" si="12"/>
        <v>0</v>
      </c>
      <c r="AE32" s="132" t="str">
        <f t="shared" si="13"/>
        <v/>
      </c>
      <c r="AF32" s="15" t="str">
        <f t="shared" si="14"/>
        <v/>
      </c>
    </row>
    <row r="33" spans="1:32" s="8" customFormat="1" x14ac:dyDescent="0.3">
      <c r="A33" s="119"/>
      <c r="B33" s="119"/>
      <c r="C33" s="119"/>
      <c r="D33" s="119"/>
      <c r="E33" s="164"/>
      <c r="F33" s="119"/>
      <c r="G33" s="249"/>
      <c r="H33" s="112" t="str">
        <f t="shared" si="17"/>
        <v/>
      </c>
      <c r="I33" s="115" t="str">
        <f t="shared" si="1"/>
        <v/>
      </c>
      <c r="J33" s="130" t="str">
        <f t="shared" si="18"/>
        <v/>
      </c>
      <c r="K33" s="130" t="str">
        <f t="shared" si="18"/>
        <v/>
      </c>
      <c r="L33" s="131" t="str">
        <f t="shared" si="18"/>
        <v/>
      </c>
      <c r="M33" s="130" t="str">
        <f t="shared" si="18"/>
        <v/>
      </c>
      <c r="N33" s="130" t="str">
        <f t="shared" si="18"/>
        <v/>
      </c>
      <c r="O33" s="131" t="str">
        <f t="shared" si="18"/>
        <v/>
      </c>
      <c r="P33" s="130" t="str">
        <f t="shared" si="18"/>
        <v/>
      </c>
      <c r="Q33" s="130" t="str">
        <f t="shared" si="18"/>
        <v/>
      </c>
      <c r="R33" s="131" t="str">
        <f t="shared" si="18"/>
        <v/>
      </c>
      <c r="S33" s="23" t="str">
        <f t="shared" si="3"/>
        <v/>
      </c>
      <c r="T33" s="23" t="str">
        <f t="shared" si="4"/>
        <v/>
      </c>
      <c r="U33" s="215" t="str">
        <f t="shared" si="5"/>
        <v/>
      </c>
      <c r="V33" s="24" t="str">
        <f t="shared" si="6"/>
        <v/>
      </c>
      <c r="W33" s="23">
        <f t="shared" si="7"/>
        <v>0</v>
      </c>
      <c r="X33" s="14" t="str">
        <f t="shared" si="19"/>
        <v/>
      </c>
      <c r="Y33" s="14" t="str">
        <f t="shared" si="19"/>
        <v/>
      </c>
      <c r="Z33" s="14" t="str">
        <f t="shared" si="19"/>
        <v/>
      </c>
      <c r="AA33" s="9" t="str">
        <f t="shared" si="9"/>
        <v/>
      </c>
      <c r="AB33" s="23">
        <f t="shared" si="10"/>
        <v>0</v>
      </c>
      <c r="AC33" s="23" t="str">
        <f t="shared" si="11"/>
        <v/>
      </c>
      <c r="AD33" s="23">
        <f t="shared" si="12"/>
        <v>0</v>
      </c>
      <c r="AE33" s="132" t="str">
        <f t="shared" si="13"/>
        <v/>
      </c>
      <c r="AF33" s="15" t="str">
        <f t="shared" si="14"/>
        <v/>
      </c>
    </row>
    <row r="34" spans="1:32" s="8" customFormat="1" x14ac:dyDescent="0.3">
      <c r="A34" s="248"/>
      <c r="B34" s="119"/>
      <c r="C34" s="119"/>
      <c r="D34" s="119"/>
      <c r="E34" s="164"/>
      <c r="F34" s="119"/>
      <c r="G34" s="249"/>
      <c r="H34" s="112" t="str">
        <f t="shared" si="17"/>
        <v/>
      </c>
      <c r="I34" s="115" t="str">
        <f t="shared" si="1"/>
        <v/>
      </c>
      <c r="J34" s="130" t="str">
        <f t="shared" si="18"/>
        <v/>
      </c>
      <c r="K34" s="130" t="str">
        <f t="shared" si="18"/>
        <v/>
      </c>
      <c r="L34" s="131" t="str">
        <f t="shared" si="18"/>
        <v/>
      </c>
      <c r="M34" s="130" t="str">
        <f t="shared" si="18"/>
        <v/>
      </c>
      <c r="N34" s="130" t="str">
        <f t="shared" si="18"/>
        <v/>
      </c>
      <c r="O34" s="131" t="str">
        <f t="shared" si="18"/>
        <v/>
      </c>
      <c r="P34" s="130" t="str">
        <f t="shared" si="18"/>
        <v/>
      </c>
      <c r="Q34" s="130" t="str">
        <f t="shared" si="18"/>
        <v/>
      </c>
      <c r="R34" s="131" t="str">
        <f t="shared" si="18"/>
        <v/>
      </c>
      <c r="S34" s="23" t="str">
        <f t="shared" si="3"/>
        <v/>
      </c>
      <c r="T34" s="23" t="str">
        <f t="shared" si="4"/>
        <v/>
      </c>
      <c r="U34" s="215" t="str">
        <f t="shared" si="5"/>
        <v/>
      </c>
      <c r="V34" s="24" t="str">
        <f t="shared" si="6"/>
        <v/>
      </c>
      <c r="W34" s="23">
        <f t="shared" si="7"/>
        <v>0</v>
      </c>
      <c r="X34" s="14" t="str">
        <f t="shared" si="19"/>
        <v/>
      </c>
      <c r="Y34" s="14" t="str">
        <f t="shared" si="19"/>
        <v/>
      </c>
      <c r="Z34" s="14" t="str">
        <f t="shared" si="19"/>
        <v/>
      </c>
      <c r="AA34" s="9" t="str">
        <f t="shared" si="9"/>
        <v/>
      </c>
      <c r="AB34" s="23">
        <f t="shared" si="10"/>
        <v>0</v>
      </c>
      <c r="AC34" s="23" t="str">
        <f t="shared" si="11"/>
        <v/>
      </c>
      <c r="AD34" s="23">
        <f t="shared" si="12"/>
        <v>0</v>
      </c>
      <c r="AE34" s="132" t="str">
        <f t="shared" si="13"/>
        <v/>
      </c>
      <c r="AF34" s="15" t="str">
        <f t="shared" si="14"/>
        <v/>
      </c>
    </row>
    <row r="35" spans="1:32" s="8" customFormat="1" x14ac:dyDescent="0.3">
      <c r="A35" s="248"/>
      <c r="B35" s="119"/>
      <c r="C35" s="119"/>
      <c r="D35" s="119"/>
      <c r="E35" s="164"/>
      <c r="F35" s="119"/>
      <c r="G35" s="249"/>
      <c r="H35" s="112" t="str">
        <f t="shared" si="17"/>
        <v/>
      </c>
      <c r="I35" s="115" t="str">
        <f t="shared" si="1"/>
        <v/>
      </c>
      <c r="J35" s="130" t="str">
        <f t="shared" si="18"/>
        <v/>
      </c>
      <c r="K35" s="130" t="str">
        <f t="shared" si="18"/>
        <v/>
      </c>
      <c r="L35" s="131" t="str">
        <f t="shared" si="18"/>
        <v/>
      </c>
      <c r="M35" s="130" t="str">
        <f t="shared" si="18"/>
        <v/>
      </c>
      <c r="N35" s="130" t="str">
        <f t="shared" si="18"/>
        <v/>
      </c>
      <c r="O35" s="131" t="str">
        <f t="shared" si="18"/>
        <v/>
      </c>
      <c r="P35" s="130" t="str">
        <f t="shared" si="18"/>
        <v/>
      </c>
      <c r="Q35" s="130" t="str">
        <f t="shared" si="18"/>
        <v/>
      </c>
      <c r="R35" s="131" t="str">
        <f t="shared" si="18"/>
        <v/>
      </c>
      <c r="S35" s="23" t="str">
        <f t="shared" si="3"/>
        <v/>
      </c>
      <c r="T35" s="23" t="str">
        <f t="shared" si="4"/>
        <v/>
      </c>
      <c r="U35" s="215" t="str">
        <f t="shared" si="5"/>
        <v/>
      </c>
      <c r="V35" s="24" t="str">
        <f t="shared" si="6"/>
        <v/>
      </c>
      <c r="W35" s="23">
        <f t="shared" si="7"/>
        <v>0</v>
      </c>
      <c r="X35" s="14" t="str">
        <f t="shared" si="19"/>
        <v/>
      </c>
      <c r="Y35" s="14" t="str">
        <f t="shared" si="19"/>
        <v/>
      </c>
      <c r="Z35" s="14" t="str">
        <f t="shared" si="19"/>
        <v/>
      </c>
      <c r="AA35" s="9" t="str">
        <f t="shared" si="9"/>
        <v/>
      </c>
      <c r="AB35" s="23">
        <f t="shared" si="10"/>
        <v>0</v>
      </c>
      <c r="AC35" s="23" t="str">
        <f t="shared" si="11"/>
        <v/>
      </c>
      <c r="AD35" s="23">
        <f t="shared" si="12"/>
        <v>0</v>
      </c>
      <c r="AE35" s="132" t="str">
        <f t="shared" si="13"/>
        <v/>
      </c>
      <c r="AF35" s="15" t="str">
        <f t="shared" si="14"/>
        <v/>
      </c>
    </row>
    <row r="36" spans="1:32" s="8" customFormat="1" x14ac:dyDescent="0.3">
      <c r="A36" s="119"/>
      <c r="B36" s="119"/>
      <c r="C36" s="119"/>
      <c r="D36" s="119"/>
      <c r="E36" s="164"/>
      <c r="F36" s="119"/>
      <c r="G36" s="249"/>
      <c r="H36" s="112" t="str">
        <f t="shared" si="17"/>
        <v/>
      </c>
      <c r="I36" s="115" t="str">
        <f t="shared" si="1"/>
        <v/>
      </c>
      <c r="J36" s="130" t="str">
        <f t="shared" si="18"/>
        <v/>
      </c>
      <c r="K36" s="130" t="str">
        <f t="shared" si="18"/>
        <v/>
      </c>
      <c r="L36" s="131" t="str">
        <f t="shared" si="18"/>
        <v/>
      </c>
      <c r="M36" s="130" t="str">
        <f t="shared" si="18"/>
        <v/>
      </c>
      <c r="N36" s="130" t="str">
        <f t="shared" si="18"/>
        <v/>
      </c>
      <c r="O36" s="131" t="str">
        <f t="shared" si="18"/>
        <v/>
      </c>
      <c r="P36" s="130" t="str">
        <f t="shared" si="18"/>
        <v/>
      </c>
      <c r="Q36" s="130" t="str">
        <f t="shared" si="18"/>
        <v/>
      </c>
      <c r="R36" s="131" t="str">
        <f t="shared" si="18"/>
        <v/>
      </c>
      <c r="S36" s="23" t="str">
        <f t="shared" si="3"/>
        <v/>
      </c>
      <c r="T36" s="23" t="str">
        <f t="shared" si="4"/>
        <v/>
      </c>
      <c r="U36" s="215" t="str">
        <f t="shared" si="5"/>
        <v/>
      </c>
      <c r="V36" s="24" t="str">
        <f t="shared" si="6"/>
        <v/>
      </c>
      <c r="W36" s="23">
        <f t="shared" si="7"/>
        <v>0</v>
      </c>
      <c r="X36" s="14" t="str">
        <f t="shared" si="19"/>
        <v/>
      </c>
      <c r="Y36" s="14" t="str">
        <f t="shared" si="19"/>
        <v/>
      </c>
      <c r="Z36" s="14" t="str">
        <f t="shared" si="19"/>
        <v/>
      </c>
      <c r="AA36" s="9" t="str">
        <f t="shared" si="9"/>
        <v/>
      </c>
      <c r="AB36" s="23">
        <f t="shared" si="10"/>
        <v>0</v>
      </c>
      <c r="AC36" s="23" t="str">
        <f t="shared" si="11"/>
        <v/>
      </c>
      <c r="AD36" s="23">
        <f t="shared" si="12"/>
        <v>0</v>
      </c>
      <c r="AE36" s="132" t="str">
        <f t="shared" si="13"/>
        <v/>
      </c>
      <c r="AF36" s="15" t="str">
        <f t="shared" si="14"/>
        <v/>
      </c>
    </row>
    <row r="37" spans="1:32" s="8" customFormat="1" x14ac:dyDescent="0.3">
      <c r="A37" s="119"/>
      <c r="B37" s="59"/>
      <c r="C37" s="59"/>
      <c r="D37" s="119"/>
      <c r="E37" s="91"/>
      <c r="F37" s="119"/>
      <c r="G37" s="249"/>
      <c r="H37" s="112" t="str">
        <f t="shared" si="17"/>
        <v/>
      </c>
      <c r="I37" s="115" t="str">
        <f t="shared" si="1"/>
        <v/>
      </c>
      <c r="J37" s="130" t="str">
        <f t="shared" ref="J37:R46" si="20">IFERROR(VLOOKUP($A37,Resultats_Trial,J$4,FALSE),"")</f>
        <v/>
      </c>
      <c r="K37" s="130" t="str">
        <f t="shared" si="20"/>
        <v/>
      </c>
      <c r="L37" s="131" t="str">
        <f t="shared" si="20"/>
        <v/>
      </c>
      <c r="M37" s="130" t="str">
        <f t="shared" si="20"/>
        <v/>
      </c>
      <c r="N37" s="130" t="str">
        <f t="shared" si="20"/>
        <v/>
      </c>
      <c r="O37" s="131" t="str">
        <f t="shared" si="20"/>
        <v/>
      </c>
      <c r="P37" s="130" t="str">
        <f t="shared" si="20"/>
        <v/>
      </c>
      <c r="Q37" s="130" t="str">
        <f t="shared" si="20"/>
        <v/>
      </c>
      <c r="R37" s="131" t="str">
        <f t="shared" si="20"/>
        <v/>
      </c>
      <c r="S37" s="23" t="str">
        <f t="shared" si="3"/>
        <v/>
      </c>
      <c r="T37" s="23" t="str">
        <f t="shared" si="4"/>
        <v/>
      </c>
      <c r="U37" s="215" t="str">
        <f t="shared" si="5"/>
        <v/>
      </c>
      <c r="V37" s="24" t="str">
        <f t="shared" si="6"/>
        <v/>
      </c>
      <c r="W37" s="23">
        <f t="shared" si="7"/>
        <v>0</v>
      </c>
      <c r="X37" s="14" t="str">
        <f t="shared" si="19"/>
        <v/>
      </c>
      <c r="Y37" s="14" t="str">
        <f t="shared" si="19"/>
        <v/>
      </c>
      <c r="Z37" s="14" t="str">
        <f t="shared" si="19"/>
        <v/>
      </c>
      <c r="AA37" s="9" t="str">
        <f t="shared" si="9"/>
        <v/>
      </c>
      <c r="AB37" s="23">
        <f t="shared" si="10"/>
        <v>0</v>
      </c>
      <c r="AC37" s="23" t="str">
        <f t="shared" si="11"/>
        <v/>
      </c>
      <c r="AD37" s="23">
        <f t="shared" si="12"/>
        <v>0</v>
      </c>
      <c r="AE37" s="132" t="str">
        <f t="shared" si="13"/>
        <v/>
      </c>
      <c r="AF37" s="15" t="str">
        <f t="shared" si="14"/>
        <v/>
      </c>
    </row>
    <row r="38" spans="1:32" s="8" customFormat="1" x14ac:dyDescent="0.3">
      <c r="A38" s="248"/>
      <c r="B38" s="119"/>
      <c r="C38" s="119"/>
      <c r="D38" s="119"/>
      <c r="E38" s="164"/>
      <c r="F38" s="119"/>
      <c r="G38" s="249"/>
      <c r="H38" s="112" t="str">
        <f t="shared" si="17"/>
        <v/>
      </c>
      <c r="I38" s="115" t="str">
        <f t="shared" si="1"/>
        <v/>
      </c>
      <c r="J38" s="130" t="str">
        <f t="shared" si="20"/>
        <v/>
      </c>
      <c r="K38" s="130" t="str">
        <f t="shared" si="20"/>
        <v/>
      </c>
      <c r="L38" s="131" t="str">
        <f t="shared" si="20"/>
        <v/>
      </c>
      <c r="M38" s="130" t="str">
        <f t="shared" si="20"/>
        <v/>
      </c>
      <c r="N38" s="130" t="str">
        <f t="shared" si="20"/>
        <v/>
      </c>
      <c r="O38" s="131" t="str">
        <f t="shared" si="20"/>
        <v/>
      </c>
      <c r="P38" s="130" t="str">
        <f t="shared" si="20"/>
        <v/>
      </c>
      <c r="Q38" s="130" t="str">
        <f t="shared" si="20"/>
        <v/>
      </c>
      <c r="R38" s="131" t="str">
        <f t="shared" si="20"/>
        <v/>
      </c>
      <c r="S38" s="23" t="str">
        <f t="shared" si="3"/>
        <v/>
      </c>
      <c r="T38" s="23" t="str">
        <f t="shared" si="4"/>
        <v/>
      </c>
      <c r="U38" s="215" t="str">
        <f t="shared" si="5"/>
        <v/>
      </c>
      <c r="V38" s="24" t="str">
        <f t="shared" si="6"/>
        <v/>
      </c>
      <c r="W38" s="23">
        <f t="shared" si="7"/>
        <v>0</v>
      </c>
      <c r="X38" s="14" t="str">
        <f t="shared" si="19"/>
        <v/>
      </c>
      <c r="Y38" s="14" t="str">
        <f t="shared" si="19"/>
        <v/>
      </c>
      <c r="Z38" s="14" t="str">
        <f t="shared" si="19"/>
        <v/>
      </c>
      <c r="AA38" s="9" t="str">
        <f t="shared" si="9"/>
        <v/>
      </c>
      <c r="AB38" s="23">
        <f t="shared" si="10"/>
        <v>0</v>
      </c>
      <c r="AC38" s="23" t="str">
        <f t="shared" si="11"/>
        <v/>
      </c>
      <c r="AD38" s="23">
        <f t="shared" si="12"/>
        <v>0</v>
      </c>
      <c r="AE38" s="132" t="str">
        <f t="shared" si="13"/>
        <v/>
      </c>
      <c r="AF38" s="15" t="str">
        <f t="shared" si="14"/>
        <v/>
      </c>
    </row>
    <row r="39" spans="1:32" s="8" customFormat="1" x14ac:dyDescent="0.3">
      <c r="A39" s="119"/>
      <c r="B39" s="119"/>
      <c r="C39" s="119"/>
      <c r="D39" s="119"/>
      <c r="E39" s="164"/>
      <c r="F39" s="119"/>
      <c r="G39" s="249"/>
      <c r="H39" s="112" t="str">
        <f t="shared" si="17"/>
        <v/>
      </c>
      <c r="I39" s="115" t="str">
        <f t="shared" ref="I39:I56" si="21">IF(A39&lt;&gt;"",W39+AB39+AD39,"")</f>
        <v/>
      </c>
      <c r="J39" s="130" t="str">
        <f t="shared" si="20"/>
        <v/>
      </c>
      <c r="K39" s="130" t="str">
        <f t="shared" si="20"/>
        <v/>
      </c>
      <c r="L39" s="131" t="str">
        <f t="shared" si="20"/>
        <v/>
      </c>
      <c r="M39" s="130" t="str">
        <f t="shared" si="20"/>
        <v/>
      </c>
      <c r="N39" s="130" t="str">
        <f t="shared" si="20"/>
        <v/>
      </c>
      <c r="O39" s="131" t="str">
        <f t="shared" si="20"/>
        <v/>
      </c>
      <c r="P39" s="130" t="str">
        <f t="shared" si="20"/>
        <v/>
      </c>
      <c r="Q39" s="130" t="str">
        <f t="shared" si="20"/>
        <v/>
      </c>
      <c r="R39" s="131" t="str">
        <f t="shared" si="20"/>
        <v/>
      </c>
      <c r="S39" s="23" t="str">
        <f t="shared" ref="S39:S56" si="22">IF($A39&lt;&gt;"",SUM(J39,M39,P39),"")</f>
        <v/>
      </c>
      <c r="T39" s="23" t="str">
        <f t="shared" ref="T39:T56" si="23">IF($A39&lt;&gt;"",SUM(K39,N39,Q39),"")</f>
        <v/>
      </c>
      <c r="U39" s="215" t="str">
        <f t="shared" ref="U39:U56" si="24">IF($A39&lt;&gt;"",SUM(L39,O39,R39),"")</f>
        <v/>
      </c>
      <c r="V39" s="24" t="str">
        <f t="shared" ref="V39:V56" si="25">IF($A39&lt;&gt;"",RANK(AE39,AE$7:AE$56,0),"")</f>
        <v/>
      </c>
      <c r="W39" s="23">
        <f t="shared" ref="W39:W56" si="26">IF(AND($B39&lt;&gt;"",V39&lt;&gt;""),VLOOKUP(V39,Points_Classement,2,FALSE),0)</f>
        <v>0</v>
      </c>
      <c r="X39" s="14" t="str">
        <f t="shared" si="19"/>
        <v/>
      </c>
      <c r="Y39" s="14" t="str">
        <f t="shared" si="19"/>
        <v/>
      </c>
      <c r="Z39" s="14" t="str">
        <f t="shared" si="19"/>
        <v/>
      </c>
      <c r="AA39" s="9" t="str">
        <f t="shared" ref="AA39:AA56" si="27">IF(AND($A39&lt;&gt;"",Z39&lt;&gt;"-"),RANK(Z39,Z$7:Z$56,1),"")</f>
        <v/>
      </c>
      <c r="AB39" s="23">
        <f t="shared" ref="AB39:AB56" si="28">IF(AND($A39&lt;&gt;"",AA39&lt;&gt;""),VLOOKUP(AA39,Points_Classement,2,FALSE),0)</f>
        <v>0</v>
      </c>
      <c r="AC39" s="23" t="str">
        <f t="shared" ref="AC39:AC56" si="29">IF($A39&lt;&gt;"",IFERROR(VLOOKUP($A39,Resultats_XC,X$4,FALSE),"-"),"")</f>
        <v/>
      </c>
      <c r="AD39" s="23">
        <f t="shared" ref="AD39:AD56" si="30">IF(AND($A39&lt;&gt;"",AC39&lt;&gt;""),IFERROR(VLOOKUP(AC39,Points_Classement,2,FALSE),0),0)</f>
        <v>0</v>
      </c>
      <c r="AE39" s="132" t="str">
        <f t="shared" ref="AE39:AE56" si="31">IF(A39&lt;&gt;"",+S39*1000000- T39*1000-(HOUR(U39)*3600+MINUTE(U39)*60+SECOND(U39)),"")</f>
        <v/>
      </c>
      <c r="AF39" s="15" t="str">
        <f t="shared" ref="AF39:AF56" si="32">IF($A39&lt;&gt;"",W39+AB39+AD39+(1-IF(Epreuve_prépondérante="DH",IFERROR(AA39/100,1),IF(Epreuve_prépondérante="Trial",IFERROR(V39/100,1),IFERROR(AC39/100,1)))),"")</f>
        <v/>
      </c>
    </row>
    <row r="40" spans="1:32" s="8" customFormat="1" x14ac:dyDescent="0.3">
      <c r="A40" s="248"/>
      <c r="B40" s="119"/>
      <c r="C40" s="119"/>
      <c r="D40" s="119"/>
      <c r="E40" s="164"/>
      <c r="F40" s="119"/>
      <c r="G40" s="249"/>
      <c r="H40" s="112" t="str">
        <f t="shared" si="17"/>
        <v/>
      </c>
      <c r="I40" s="115" t="str">
        <f t="shared" si="21"/>
        <v/>
      </c>
      <c r="J40" s="130" t="str">
        <f t="shared" si="20"/>
        <v/>
      </c>
      <c r="K40" s="130" t="str">
        <f t="shared" si="20"/>
        <v/>
      </c>
      <c r="L40" s="131" t="str">
        <f t="shared" si="20"/>
        <v/>
      </c>
      <c r="M40" s="130" t="str">
        <f t="shared" si="20"/>
        <v/>
      </c>
      <c r="N40" s="130" t="str">
        <f t="shared" si="20"/>
        <v/>
      </c>
      <c r="O40" s="131" t="str">
        <f t="shared" si="20"/>
        <v/>
      </c>
      <c r="P40" s="130" t="str">
        <f t="shared" si="20"/>
        <v/>
      </c>
      <c r="Q40" s="130" t="str">
        <f t="shared" si="20"/>
        <v/>
      </c>
      <c r="R40" s="131" t="str">
        <f t="shared" si="20"/>
        <v/>
      </c>
      <c r="S40" s="23" t="str">
        <f t="shared" si="22"/>
        <v/>
      </c>
      <c r="T40" s="23" t="str">
        <f t="shared" si="23"/>
        <v/>
      </c>
      <c r="U40" s="215" t="str">
        <f t="shared" si="24"/>
        <v/>
      </c>
      <c r="V40" s="24" t="str">
        <f t="shared" si="25"/>
        <v/>
      </c>
      <c r="W40" s="23">
        <f t="shared" si="26"/>
        <v>0</v>
      </c>
      <c r="X40" s="14" t="str">
        <f t="shared" si="19"/>
        <v/>
      </c>
      <c r="Y40" s="14" t="str">
        <f t="shared" si="19"/>
        <v/>
      </c>
      <c r="Z40" s="14" t="str">
        <f t="shared" si="19"/>
        <v/>
      </c>
      <c r="AA40" s="9" t="str">
        <f t="shared" si="27"/>
        <v/>
      </c>
      <c r="AB40" s="23">
        <f t="shared" si="28"/>
        <v>0</v>
      </c>
      <c r="AC40" s="23" t="str">
        <f t="shared" si="29"/>
        <v/>
      </c>
      <c r="AD40" s="23">
        <f t="shared" si="30"/>
        <v>0</v>
      </c>
      <c r="AE40" s="132" t="str">
        <f t="shared" si="31"/>
        <v/>
      </c>
      <c r="AF40" s="15" t="str">
        <f t="shared" si="32"/>
        <v/>
      </c>
    </row>
    <row r="41" spans="1:32" x14ac:dyDescent="0.3">
      <c r="A41" s="146"/>
      <c r="B41" s="105"/>
      <c r="C41" s="105"/>
      <c r="D41" s="16"/>
      <c r="E41" s="106"/>
      <c r="F41" s="16"/>
      <c r="G41" s="118"/>
      <c r="H41" s="112" t="str">
        <f t="shared" si="17"/>
        <v/>
      </c>
      <c r="I41" s="115" t="str">
        <f t="shared" si="21"/>
        <v/>
      </c>
      <c r="J41" s="130" t="str">
        <f t="shared" si="20"/>
        <v/>
      </c>
      <c r="K41" s="130" t="str">
        <f t="shared" si="20"/>
        <v/>
      </c>
      <c r="L41" s="131" t="str">
        <f t="shared" si="20"/>
        <v/>
      </c>
      <c r="M41" s="130" t="str">
        <f t="shared" si="20"/>
        <v/>
      </c>
      <c r="N41" s="130" t="str">
        <f t="shared" si="20"/>
        <v/>
      </c>
      <c r="O41" s="131" t="str">
        <f t="shared" si="20"/>
        <v/>
      </c>
      <c r="P41" s="130" t="str">
        <f t="shared" si="20"/>
        <v/>
      </c>
      <c r="Q41" s="130" t="str">
        <f t="shared" si="20"/>
        <v/>
      </c>
      <c r="R41" s="131" t="str">
        <f t="shared" si="20"/>
        <v/>
      </c>
      <c r="S41" s="23" t="str">
        <f t="shared" si="22"/>
        <v/>
      </c>
      <c r="T41" s="23" t="str">
        <f t="shared" si="23"/>
        <v/>
      </c>
      <c r="U41" s="136" t="str">
        <f t="shared" si="24"/>
        <v/>
      </c>
      <c r="V41" s="24" t="str">
        <f t="shared" si="25"/>
        <v/>
      </c>
      <c r="W41" s="23">
        <f t="shared" si="26"/>
        <v>0</v>
      </c>
      <c r="X41" s="14" t="str">
        <f t="shared" si="19"/>
        <v/>
      </c>
      <c r="Y41" s="14" t="str">
        <f t="shared" si="19"/>
        <v/>
      </c>
      <c r="Z41" s="14" t="str">
        <f t="shared" si="19"/>
        <v/>
      </c>
      <c r="AA41" s="9" t="str">
        <f t="shared" si="27"/>
        <v/>
      </c>
      <c r="AB41" s="23">
        <f t="shared" si="28"/>
        <v>0</v>
      </c>
      <c r="AC41" s="23" t="str">
        <f t="shared" si="29"/>
        <v/>
      </c>
      <c r="AD41" s="23">
        <f t="shared" si="30"/>
        <v>0</v>
      </c>
      <c r="AE41" s="132" t="str">
        <f t="shared" si="31"/>
        <v/>
      </c>
      <c r="AF41" s="15" t="str">
        <f t="shared" si="32"/>
        <v/>
      </c>
    </row>
    <row r="42" spans="1:32" x14ac:dyDescent="0.3">
      <c r="A42" s="146"/>
      <c r="B42" s="105"/>
      <c r="C42" s="105"/>
      <c r="D42" s="16"/>
      <c r="E42" s="106"/>
      <c r="F42" s="16"/>
      <c r="G42" s="118"/>
      <c r="H42" s="112" t="str">
        <f t="shared" si="17"/>
        <v/>
      </c>
      <c r="I42" s="115" t="str">
        <f t="shared" si="21"/>
        <v/>
      </c>
      <c r="J42" s="130" t="str">
        <f t="shared" si="20"/>
        <v/>
      </c>
      <c r="K42" s="130" t="str">
        <f t="shared" si="20"/>
        <v/>
      </c>
      <c r="L42" s="131" t="str">
        <f t="shared" si="20"/>
        <v/>
      </c>
      <c r="M42" s="130" t="str">
        <f t="shared" si="20"/>
        <v/>
      </c>
      <c r="N42" s="130" t="str">
        <f t="shared" si="20"/>
        <v/>
      </c>
      <c r="O42" s="131" t="str">
        <f t="shared" si="20"/>
        <v/>
      </c>
      <c r="P42" s="130" t="str">
        <f t="shared" si="20"/>
        <v/>
      </c>
      <c r="Q42" s="130" t="str">
        <f t="shared" si="20"/>
        <v/>
      </c>
      <c r="R42" s="131" t="str">
        <f t="shared" si="20"/>
        <v/>
      </c>
      <c r="S42" s="23" t="str">
        <f t="shared" si="22"/>
        <v/>
      </c>
      <c r="T42" s="23" t="str">
        <f t="shared" si="23"/>
        <v/>
      </c>
      <c r="U42" s="136" t="str">
        <f t="shared" si="24"/>
        <v/>
      </c>
      <c r="V42" s="24" t="str">
        <f t="shared" si="25"/>
        <v/>
      </c>
      <c r="W42" s="23">
        <f t="shared" si="26"/>
        <v>0</v>
      </c>
      <c r="X42" s="14" t="str">
        <f t="shared" si="19"/>
        <v/>
      </c>
      <c r="Y42" s="14" t="str">
        <f t="shared" si="19"/>
        <v/>
      </c>
      <c r="Z42" s="14" t="str">
        <f t="shared" si="19"/>
        <v/>
      </c>
      <c r="AA42" s="9" t="str">
        <f t="shared" si="27"/>
        <v/>
      </c>
      <c r="AB42" s="23">
        <f t="shared" si="28"/>
        <v>0</v>
      </c>
      <c r="AC42" s="23" t="str">
        <f t="shared" si="29"/>
        <v/>
      </c>
      <c r="AD42" s="23">
        <f t="shared" si="30"/>
        <v>0</v>
      </c>
      <c r="AE42" s="132" t="str">
        <f t="shared" si="31"/>
        <v/>
      </c>
      <c r="AF42" s="15" t="str">
        <f t="shared" si="32"/>
        <v/>
      </c>
    </row>
    <row r="43" spans="1:32" x14ac:dyDescent="0.3">
      <c r="A43" s="146"/>
      <c r="B43" s="105"/>
      <c r="C43" s="105"/>
      <c r="D43" s="16"/>
      <c r="E43" s="106"/>
      <c r="F43" s="16"/>
      <c r="G43" s="118"/>
      <c r="H43" s="112" t="str">
        <f t="shared" si="17"/>
        <v/>
      </c>
      <c r="I43" s="115" t="str">
        <f t="shared" si="21"/>
        <v/>
      </c>
      <c r="J43" s="130" t="str">
        <f t="shared" si="20"/>
        <v/>
      </c>
      <c r="K43" s="130" t="str">
        <f t="shared" si="20"/>
        <v/>
      </c>
      <c r="L43" s="131" t="str">
        <f t="shared" si="20"/>
        <v/>
      </c>
      <c r="M43" s="130" t="str">
        <f t="shared" si="20"/>
        <v/>
      </c>
      <c r="N43" s="130" t="str">
        <f t="shared" si="20"/>
        <v/>
      </c>
      <c r="O43" s="131" t="str">
        <f t="shared" si="20"/>
        <v/>
      </c>
      <c r="P43" s="130" t="str">
        <f t="shared" si="20"/>
        <v/>
      </c>
      <c r="Q43" s="130" t="str">
        <f t="shared" si="20"/>
        <v/>
      </c>
      <c r="R43" s="131" t="str">
        <f t="shared" si="20"/>
        <v/>
      </c>
      <c r="S43" s="23" t="str">
        <f t="shared" si="22"/>
        <v/>
      </c>
      <c r="T43" s="23" t="str">
        <f t="shared" si="23"/>
        <v/>
      </c>
      <c r="U43" s="136" t="str">
        <f t="shared" si="24"/>
        <v/>
      </c>
      <c r="V43" s="24" t="str">
        <f t="shared" si="25"/>
        <v/>
      </c>
      <c r="W43" s="23">
        <f t="shared" si="26"/>
        <v>0</v>
      </c>
      <c r="X43" s="14" t="str">
        <f t="shared" si="19"/>
        <v/>
      </c>
      <c r="Y43" s="14" t="str">
        <f t="shared" si="19"/>
        <v/>
      </c>
      <c r="Z43" s="14" t="str">
        <f t="shared" si="19"/>
        <v/>
      </c>
      <c r="AA43" s="9" t="str">
        <f t="shared" si="27"/>
        <v/>
      </c>
      <c r="AB43" s="23">
        <f t="shared" si="28"/>
        <v>0</v>
      </c>
      <c r="AC43" s="23" t="str">
        <f t="shared" si="29"/>
        <v/>
      </c>
      <c r="AD43" s="23">
        <f t="shared" si="30"/>
        <v>0</v>
      </c>
      <c r="AE43" s="132" t="str">
        <f t="shared" si="31"/>
        <v/>
      </c>
      <c r="AF43" s="15" t="str">
        <f t="shared" si="32"/>
        <v/>
      </c>
    </row>
    <row r="44" spans="1:32" x14ac:dyDescent="0.3">
      <c r="A44" s="146"/>
      <c r="B44" s="105"/>
      <c r="C44" s="105"/>
      <c r="D44" s="16"/>
      <c r="E44" s="106"/>
      <c r="F44" s="16"/>
      <c r="G44" s="118"/>
      <c r="H44" s="112" t="str">
        <f t="shared" si="17"/>
        <v/>
      </c>
      <c r="I44" s="115" t="str">
        <f t="shared" si="21"/>
        <v/>
      </c>
      <c r="J44" s="130" t="str">
        <f t="shared" si="20"/>
        <v/>
      </c>
      <c r="K44" s="130" t="str">
        <f t="shared" si="20"/>
        <v/>
      </c>
      <c r="L44" s="131" t="str">
        <f t="shared" si="20"/>
        <v/>
      </c>
      <c r="M44" s="130" t="str">
        <f t="shared" si="20"/>
        <v/>
      </c>
      <c r="N44" s="130" t="str">
        <f t="shared" si="20"/>
        <v/>
      </c>
      <c r="O44" s="131" t="str">
        <f t="shared" si="20"/>
        <v/>
      </c>
      <c r="P44" s="130" t="str">
        <f t="shared" si="20"/>
        <v/>
      </c>
      <c r="Q44" s="130" t="str">
        <f t="shared" si="20"/>
        <v/>
      </c>
      <c r="R44" s="131" t="str">
        <f t="shared" si="20"/>
        <v/>
      </c>
      <c r="S44" s="23" t="str">
        <f t="shared" si="22"/>
        <v/>
      </c>
      <c r="T44" s="23" t="str">
        <f t="shared" si="23"/>
        <v/>
      </c>
      <c r="U44" s="136" t="str">
        <f t="shared" si="24"/>
        <v/>
      </c>
      <c r="V44" s="24" t="str">
        <f t="shared" si="25"/>
        <v/>
      </c>
      <c r="W44" s="23">
        <f t="shared" si="26"/>
        <v>0</v>
      </c>
      <c r="X44" s="14" t="str">
        <f t="shared" si="19"/>
        <v/>
      </c>
      <c r="Y44" s="14" t="str">
        <f t="shared" si="19"/>
        <v/>
      </c>
      <c r="Z44" s="14" t="str">
        <f t="shared" si="19"/>
        <v/>
      </c>
      <c r="AA44" s="9" t="str">
        <f t="shared" si="27"/>
        <v/>
      </c>
      <c r="AB44" s="23">
        <f t="shared" si="28"/>
        <v>0</v>
      </c>
      <c r="AC44" s="23" t="str">
        <f t="shared" si="29"/>
        <v/>
      </c>
      <c r="AD44" s="23">
        <f t="shared" si="30"/>
        <v>0</v>
      </c>
      <c r="AE44" s="132" t="str">
        <f t="shared" si="31"/>
        <v/>
      </c>
      <c r="AF44" s="15" t="str">
        <f t="shared" si="32"/>
        <v/>
      </c>
    </row>
    <row r="45" spans="1:32" x14ac:dyDescent="0.3">
      <c r="A45" s="16"/>
      <c r="B45" s="105"/>
      <c r="C45" s="105"/>
      <c r="D45" s="16"/>
      <c r="E45" s="106"/>
      <c r="F45" s="16"/>
      <c r="G45" s="118"/>
      <c r="H45" s="112" t="str">
        <f t="shared" si="17"/>
        <v/>
      </c>
      <c r="I45" s="115" t="str">
        <f t="shared" si="21"/>
        <v/>
      </c>
      <c r="J45" s="130" t="str">
        <f t="shared" si="20"/>
        <v/>
      </c>
      <c r="K45" s="130" t="str">
        <f t="shared" si="20"/>
        <v/>
      </c>
      <c r="L45" s="131" t="str">
        <f t="shared" si="20"/>
        <v/>
      </c>
      <c r="M45" s="130" t="str">
        <f t="shared" si="20"/>
        <v/>
      </c>
      <c r="N45" s="130" t="str">
        <f t="shared" si="20"/>
        <v/>
      </c>
      <c r="O45" s="131" t="str">
        <f t="shared" si="20"/>
        <v/>
      </c>
      <c r="P45" s="130" t="str">
        <f t="shared" si="20"/>
        <v/>
      </c>
      <c r="Q45" s="130" t="str">
        <f t="shared" si="20"/>
        <v/>
      </c>
      <c r="R45" s="131" t="str">
        <f t="shared" si="20"/>
        <v/>
      </c>
      <c r="S45" s="23" t="str">
        <f t="shared" si="22"/>
        <v/>
      </c>
      <c r="T45" s="23" t="str">
        <f t="shared" si="23"/>
        <v/>
      </c>
      <c r="U45" s="136" t="str">
        <f t="shared" si="24"/>
        <v/>
      </c>
      <c r="V45" s="24" t="str">
        <f t="shared" si="25"/>
        <v/>
      </c>
      <c r="W45" s="23">
        <f t="shared" si="26"/>
        <v>0</v>
      </c>
      <c r="X45" s="14" t="str">
        <f t="shared" si="19"/>
        <v/>
      </c>
      <c r="Y45" s="14" t="str">
        <f t="shared" si="19"/>
        <v/>
      </c>
      <c r="Z45" s="14" t="str">
        <f t="shared" si="19"/>
        <v/>
      </c>
      <c r="AA45" s="9" t="str">
        <f t="shared" si="27"/>
        <v/>
      </c>
      <c r="AB45" s="23">
        <f t="shared" si="28"/>
        <v>0</v>
      </c>
      <c r="AC45" s="23" t="str">
        <f t="shared" si="29"/>
        <v/>
      </c>
      <c r="AD45" s="23">
        <f t="shared" si="30"/>
        <v>0</v>
      </c>
      <c r="AE45" s="132" t="str">
        <f t="shared" si="31"/>
        <v/>
      </c>
      <c r="AF45" s="15" t="str">
        <f t="shared" si="32"/>
        <v/>
      </c>
    </row>
    <row r="46" spans="1:32" x14ac:dyDescent="0.3">
      <c r="A46" s="146"/>
      <c r="B46" s="105"/>
      <c r="C46" s="105"/>
      <c r="D46" s="16"/>
      <c r="E46" s="106"/>
      <c r="F46" s="16"/>
      <c r="G46" s="118"/>
      <c r="H46" s="112" t="str">
        <f t="shared" si="17"/>
        <v/>
      </c>
      <c r="I46" s="115" t="str">
        <f t="shared" si="21"/>
        <v/>
      </c>
      <c r="J46" s="130" t="str">
        <f t="shared" si="20"/>
        <v/>
      </c>
      <c r="K46" s="130" t="str">
        <f t="shared" si="20"/>
        <v/>
      </c>
      <c r="L46" s="131" t="str">
        <f t="shared" si="20"/>
        <v/>
      </c>
      <c r="M46" s="130" t="str">
        <f t="shared" si="20"/>
        <v/>
      </c>
      <c r="N46" s="130" t="str">
        <f t="shared" si="20"/>
        <v/>
      </c>
      <c r="O46" s="131" t="str">
        <f t="shared" si="20"/>
        <v/>
      </c>
      <c r="P46" s="130" t="str">
        <f t="shared" si="20"/>
        <v/>
      </c>
      <c r="Q46" s="130" t="str">
        <f t="shared" si="20"/>
        <v/>
      </c>
      <c r="R46" s="131" t="str">
        <f t="shared" si="20"/>
        <v/>
      </c>
      <c r="S46" s="23" t="str">
        <f t="shared" si="22"/>
        <v/>
      </c>
      <c r="T46" s="23" t="str">
        <f t="shared" si="23"/>
        <v/>
      </c>
      <c r="U46" s="136" t="str">
        <f t="shared" si="24"/>
        <v/>
      </c>
      <c r="V46" s="24" t="str">
        <f t="shared" si="25"/>
        <v/>
      </c>
      <c r="W46" s="23">
        <f t="shared" si="26"/>
        <v>0</v>
      </c>
      <c r="X46" s="14" t="str">
        <f t="shared" si="19"/>
        <v/>
      </c>
      <c r="Y46" s="14" t="str">
        <f t="shared" si="19"/>
        <v/>
      </c>
      <c r="Z46" s="14" t="str">
        <f t="shared" si="19"/>
        <v/>
      </c>
      <c r="AA46" s="9" t="str">
        <f t="shared" si="27"/>
        <v/>
      </c>
      <c r="AB46" s="23">
        <f t="shared" si="28"/>
        <v>0</v>
      </c>
      <c r="AC46" s="23" t="str">
        <f t="shared" si="29"/>
        <v/>
      </c>
      <c r="AD46" s="23">
        <f t="shared" si="30"/>
        <v>0</v>
      </c>
      <c r="AE46" s="132" t="str">
        <f t="shared" si="31"/>
        <v/>
      </c>
      <c r="AF46" s="15" t="str">
        <f t="shared" si="32"/>
        <v/>
      </c>
    </row>
    <row r="47" spans="1:32" x14ac:dyDescent="0.3">
      <c r="A47" s="146"/>
      <c r="B47" s="105"/>
      <c r="C47" s="105"/>
      <c r="D47" s="16"/>
      <c r="E47" s="106"/>
      <c r="F47" s="16"/>
      <c r="G47" s="118"/>
      <c r="H47" s="112" t="str">
        <f t="shared" si="17"/>
        <v/>
      </c>
      <c r="I47" s="115" t="str">
        <f t="shared" si="21"/>
        <v/>
      </c>
      <c r="J47" s="130" t="str">
        <f t="shared" ref="J47:R56" si="33">IFERROR(VLOOKUP($A47,Resultats_Trial,J$4,FALSE),"")</f>
        <v/>
      </c>
      <c r="K47" s="130" t="str">
        <f t="shared" si="33"/>
        <v/>
      </c>
      <c r="L47" s="131" t="str">
        <f t="shared" si="33"/>
        <v/>
      </c>
      <c r="M47" s="130" t="str">
        <f t="shared" si="33"/>
        <v/>
      </c>
      <c r="N47" s="130" t="str">
        <f t="shared" si="33"/>
        <v/>
      </c>
      <c r="O47" s="131" t="str">
        <f t="shared" si="33"/>
        <v/>
      </c>
      <c r="P47" s="130" t="str">
        <f t="shared" si="33"/>
        <v/>
      </c>
      <c r="Q47" s="130" t="str">
        <f t="shared" si="33"/>
        <v/>
      </c>
      <c r="R47" s="131" t="str">
        <f t="shared" si="33"/>
        <v/>
      </c>
      <c r="S47" s="23" t="str">
        <f t="shared" si="22"/>
        <v/>
      </c>
      <c r="T47" s="23" t="str">
        <f t="shared" si="23"/>
        <v/>
      </c>
      <c r="U47" s="136" t="str">
        <f t="shared" si="24"/>
        <v/>
      </c>
      <c r="V47" s="24" t="str">
        <f t="shared" si="25"/>
        <v/>
      </c>
      <c r="W47" s="23">
        <f t="shared" si="26"/>
        <v>0</v>
      </c>
      <c r="X47" s="14" t="str">
        <f t="shared" ref="X47:Z56" si="34">IF($A47&lt;&gt;"",IFERROR(VLOOKUP($A47,Resultats_DH,X$4,FALSE),"-"),"")</f>
        <v/>
      </c>
      <c r="Y47" s="14" t="str">
        <f t="shared" si="34"/>
        <v/>
      </c>
      <c r="Z47" s="14" t="str">
        <f t="shared" si="34"/>
        <v/>
      </c>
      <c r="AA47" s="9" t="str">
        <f t="shared" si="27"/>
        <v/>
      </c>
      <c r="AB47" s="23">
        <f t="shared" si="28"/>
        <v>0</v>
      </c>
      <c r="AC47" s="23" t="str">
        <f t="shared" si="29"/>
        <v/>
      </c>
      <c r="AD47" s="23">
        <f t="shared" si="30"/>
        <v>0</v>
      </c>
      <c r="AE47" s="132" t="str">
        <f t="shared" si="31"/>
        <v/>
      </c>
      <c r="AF47" s="15" t="str">
        <f t="shared" si="32"/>
        <v/>
      </c>
    </row>
    <row r="48" spans="1:32" x14ac:dyDescent="0.3">
      <c r="A48" s="16"/>
      <c r="B48" s="105"/>
      <c r="C48" s="105"/>
      <c r="D48" s="16"/>
      <c r="E48" s="106"/>
      <c r="F48" s="16"/>
      <c r="G48" s="118"/>
      <c r="H48" s="112" t="str">
        <f t="shared" si="17"/>
        <v/>
      </c>
      <c r="I48" s="115" t="str">
        <f t="shared" si="21"/>
        <v/>
      </c>
      <c r="J48" s="130" t="str">
        <f t="shared" si="33"/>
        <v/>
      </c>
      <c r="K48" s="130" t="str">
        <f t="shared" si="33"/>
        <v/>
      </c>
      <c r="L48" s="131" t="str">
        <f t="shared" si="33"/>
        <v/>
      </c>
      <c r="M48" s="130" t="str">
        <f t="shared" si="33"/>
        <v/>
      </c>
      <c r="N48" s="130" t="str">
        <f t="shared" si="33"/>
        <v/>
      </c>
      <c r="O48" s="131" t="str">
        <f t="shared" si="33"/>
        <v/>
      </c>
      <c r="P48" s="130" t="str">
        <f t="shared" si="33"/>
        <v/>
      </c>
      <c r="Q48" s="130" t="str">
        <f t="shared" si="33"/>
        <v/>
      </c>
      <c r="R48" s="131" t="str">
        <f t="shared" si="33"/>
        <v/>
      </c>
      <c r="S48" s="23" t="str">
        <f t="shared" si="22"/>
        <v/>
      </c>
      <c r="T48" s="23" t="str">
        <f t="shared" si="23"/>
        <v/>
      </c>
      <c r="U48" s="136" t="str">
        <f t="shared" si="24"/>
        <v/>
      </c>
      <c r="V48" s="24" t="str">
        <f t="shared" si="25"/>
        <v/>
      </c>
      <c r="W48" s="23">
        <f t="shared" si="26"/>
        <v>0</v>
      </c>
      <c r="X48" s="14" t="str">
        <f t="shared" si="34"/>
        <v/>
      </c>
      <c r="Y48" s="14" t="str">
        <f t="shared" si="34"/>
        <v/>
      </c>
      <c r="Z48" s="14" t="str">
        <f t="shared" si="34"/>
        <v/>
      </c>
      <c r="AA48" s="9" t="str">
        <f t="shared" si="27"/>
        <v/>
      </c>
      <c r="AB48" s="23">
        <f t="shared" si="28"/>
        <v>0</v>
      </c>
      <c r="AC48" s="23" t="str">
        <f t="shared" si="29"/>
        <v/>
      </c>
      <c r="AD48" s="23">
        <f t="shared" si="30"/>
        <v>0</v>
      </c>
      <c r="AE48" s="132" t="str">
        <f t="shared" si="31"/>
        <v/>
      </c>
      <c r="AF48" s="15" t="str">
        <f t="shared" si="32"/>
        <v/>
      </c>
    </row>
    <row r="49" spans="1:32" x14ac:dyDescent="0.3">
      <c r="A49" s="16"/>
      <c r="B49" s="105"/>
      <c r="C49" s="105"/>
      <c r="D49" s="16"/>
      <c r="E49" s="106"/>
      <c r="F49" s="16"/>
      <c r="G49" s="118"/>
      <c r="H49" s="112" t="str">
        <f t="shared" si="17"/>
        <v/>
      </c>
      <c r="I49" s="115" t="str">
        <f t="shared" si="21"/>
        <v/>
      </c>
      <c r="J49" s="130" t="str">
        <f t="shared" si="33"/>
        <v/>
      </c>
      <c r="K49" s="130" t="str">
        <f t="shared" si="33"/>
        <v/>
      </c>
      <c r="L49" s="131" t="str">
        <f t="shared" si="33"/>
        <v/>
      </c>
      <c r="M49" s="130" t="str">
        <f t="shared" si="33"/>
        <v/>
      </c>
      <c r="N49" s="130" t="str">
        <f t="shared" si="33"/>
        <v/>
      </c>
      <c r="O49" s="131" t="str">
        <f t="shared" si="33"/>
        <v/>
      </c>
      <c r="P49" s="130" t="str">
        <f t="shared" si="33"/>
        <v/>
      </c>
      <c r="Q49" s="130" t="str">
        <f t="shared" si="33"/>
        <v/>
      </c>
      <c r="R49" s="131" t="str">
        <f t="shared" si="33"/>
        <v/>
      </c>
      <c r="S49" s="23" t="str">
        <f t="shared" si="22"/>
        <v/>
      </c>
      <c r="T49" s="23" t="str">
        <f t="shared" si="23"/>
        <v/>
      </c>
      <c r="U49" s="136" t="str">
        <f t="shared" si="24"/>
        <v/>
      </c>
      <c r="V49" s="24" t="str">
        <f t="shared" si="25"/>
        <v/>
      </c>
      <c r="W49" s="23">
        <f t="shared" si="26"/>
        <v>0</v>
      </c>
      <c r="X49" s="14" t="str">
        <f t="shared" si="34"/>
        <v/>
      </c>
      <c r="Y49" s="14" t="str">
        <f t="shared" si="34"/>
        <v/>
      </c>
      <c r="Z49" s="14" t="str">
        <f t="shared" si="34"/>
        <v/>
      </c>
      <c r="AA49" s="9" t="str">
        <f t="shared" si="27"/>
        <v/>
      </c>
      <c r="AB49" s="23">
        <f t="shared" si="28"/>
        <v>0</v>
      </c>
      <c r="AC49" s="23" t="str">
        <f t="shared" si="29"/>
        <v/>
      </c>
      <c r="AD49" s="23">
        <f t="shared" si="30"/>
        <v>0</v>
      </c>
      <c r="AE49" s="132" t="str">
        <f t="shared" si="31"/>
        <v/>
      </c>
      <c r="AF49" s="15" t="str">
        <f t="shared" si="32"/>
        <v/>
      </c>
    </row>
    <row r="50" spans="1:32" x14ac:dyDescent="0.3">
      <c r="A50" s="146"/>
      <c r="B50" s="105"/>
      <c r="C50" s="105"/>
      <c r="D50" s="16"/>
      <c r="E50" s="106"/>
      <c r="F50" s="16"/>
      <c r="G50" s="118"/>
      <c r="H50" s="112" t="str">
        <f t="shared" si="17"/>
        <v/>
      </c>
      <c r="I50" s="115" t="str">
        <f t="shared" si="21"/>
        <v/>
      </c>
      <c r="J50" s="130" t="str">
        <f t="shared" si="33"/>
        <v/>
      </c>
      <c r="K50" s="130" t="str">
        <f t="shared" si="33"/>
        <v/>
      </c>
      <c r="L50" s="131" t="str">
        <f t="shared" si="33"/>
        <v/>
      </c>
      <c r="M50" s="130" t="str">
        <f t="shared" si="33"/>
        <v/>
      </c>
      <c r="N50" s="130" t="str">
        <f t="shared" si="33"/>
        <v/>
      </c>
      <c r="O50" s="131" t="str">
        <f t="shared" si="33"/>
        <v/>
      </c>
      <c r="P50" s="130" t="str">
        <f t="shared" si="33"/>
        <v/>
      </c>
      <c r="Q50" s="130" t="str">
        <f t="shared" si="33"/>
        <v/>
      </c>
      <c r="R50" s="131" t="str">
        <f t="shared" si="33"/>
        <v/>
      </c>
      <c r="S50" s="23" t="str">
        <f t="shared" si="22"/>
        <v/>
      </c>
      <c r="T50" s="23" t="str">
        <f t="shared" si="23"/>
        <v/>
      </c>
      <c r="U50" s="136" t="str">
        <f t="shared" si="24"/>
        <v/>
      </c>
      <c r="V50" s="24" t="str">
        <f t="shared" si="25"/>
        <v/>
      </c>
      <c r="W50" s="23">
        <f t="shared" si="26"/>
        <v>0</v>
      </c>
      <c r="X50" s="14" t="str">
        <f t="shared" si="34"/>
        <v/>
      </c>
      <c r="Y50" s="14" t="str">
        <f t="shared" si="34"/>
        <v/>
      </c>
      <c r="Z50" s="14" t="str">
        <f t="shared" si="34"/>
        <v/>
      </c>
      <c r="AA50" s="9" t="str">
        <f t="shared" si="27"/>
        <v/>
      </c>
      <c r="AB50" s="23">
        <f t="shared" si="28"/>
        <v>0</v>
      </c>
      <c r="AC50" s="23" t="str">
        <f t="shared" si="29"/>
        <v/>
      </c>
      <c r="AD50" s="23">
        <f t="shared" si="30"/>
        <v>0</v>
      </c>
      <c r="AE50" s="132" t="str">
        <f t="shared" si="31"/>
        <v/>
      </c>
      <c r="AF50" s="15" t="str">
        <f t="shared" si="32"/>
        <v/>
      </c>
    </row>
    <row r="51" spans="1:32" x14ac:dyDescent="0.3">
      <c r="A51" s="146"/>
      <c r="B51" s="105"/>
      <c r="C51" s="105"/>
      <c r="D51" s="16"/>
      <c r="E51" s="106"/>
      <c r="F51" s="16"/>
      <c r="G51" s="118"/>
      <c r="H51" s="112" t="str">
        <f t="shared" si="17"/>
        <v/>
      </c>
      <c r="I51" s="115" t="str">
        <f t="shared" si="21"/>
        <v/>
      </c>
      <c r="J51" s="130" t="str">
        <f t="shared" si="33"/>
        <v/>
      </c>
      <c r="K51" s="130" t="str">
        <f t="shared" si="33"/>
        <v/>
      </c>
      <c r="L51" s="131" t="str">
        <f t="shared" si="33"/>
        <v/>
      </c>
      <c r="M51" s="130" t="str">
        <f t="shared" si="33"/>
        <v/>
      </c>
      <c r="N51" s="130" t="str">
        <f t="shared" si="33"/>
        <v/>
      </c>
      <c r="O51" s="131" t="str">
        <f t="shared" si="33"/>
        <v/>
      </c>
      <c r="P51" s="130" t="str">
        <f t="shared" si="33"/>
        <v/>
      </c>
      <c r="Q51" s="130" t="str">
        <f t="shared" si="33"/>
        <v/>
      </c>
      <c r="R51" s="131" t="str">
        <f t="shared" si="33"/>
        <v/>
      </c>
      <c r="S51" s="23" t="str">
        <f t="shared" si="22"/>
        <v/>
      </c>
      <c r="T51" s="23" t="str">
        <f t="shared" si="23"/>
        <v/>
      </c>
      <c r="U51" s="136" t="str">
        <f t="shared" si="24"/>
        <v/>
      </c>
      <c r="V51" s="24" t="str">
        <f t="shared" si="25"/>
        <v/>
      </c>
      <c r="W51" s="23">
        <f t="shared" si="26"/>
        <v>0</v>
      </c>
      <c r="X51" s="14" t="str">
        <f t="shared" si="34"/>
        <v/>
      </c>
      <c r="Y51" s="14" t="str">
        <f t="shared" si="34"/>
        <v/>
      </c>
      <c r="Z51" s="14" t="str">
        <f t="shared" si="34"/>
        <v/>
      </c>
      <c r="AA51" s="9" t="str">
        <f t="shared" si="27"/>
        <v/>
      </c>
      <c r="AB51" s="23">
        <f t="shared" si="28"/>
        <v>0</v>
      </c>
      <c r="AC51" s="23" t="str">
        <f t="shared" si="29"/>
        <v/>
      </c>
      <c r="AD51" s="23">
        <f t="shared" si="30"/>
        <v>0</v>
      </c>
      <c r="AE51" s="132" t="str">
        <f t="shared" si="31"/>
        <v/>
      </c>
      <c r="AF51" s="15" t="str">
        <f t="shared" si="32"/>
        <v/>
      </c>
    </row>
    <row r="52" spans="1:32" x14ac:dyDescent="0.3">
      <c r="A52" s="146"/>
      <c r="B52" s="105"/>
      <c r="C52" s="105"/>
      <c r="D52" s="16"/>
      <c r="E52" s="106"/>
      <c r="F52" s="16"/>
      <c r="G52" s="118"/>
      <c r="H52" s="112" t="str">
        <f t="shared" si="17"/>
        <v/>
      </c>
      <c r="I52" s="115" t="str">
        <f t="shared" si="21"/>
        <v/>
      </c>
      <c r="J52" s="130" t="str">
        <f t="shared" si="33"/>
        <v/>
      </c>
      <c r="K52" s="130" t="str">
        <f t="shared" si="33"/>
        <v/>
      </c>
      <c r="L52" s="131" t="str">
        <f t="shared" si="33"/>
        <v/>
      </c>
      <c r="M52" s="130" t="str">
        <f t="shared" si="33"/>
        <v/>
      </c>
      <c r="N52" s="130" t="str">
        <f t="shared" si="33"/>
        <v/>
      </c>
      <c r="O52" s="131" t="str">
        <f t="shared" si="33"/>
        <v/>
      </c>
      <c r="P52" s="130" t="str">
        <f t="shared" si="33"/>
        <v/>
      </c>
      <c r="Q52" s="130" t="str">
        <f t="shared" si="33"/>
        <v/>
      </c>
      <c r="R52" s="131" t="str">
        <f t="shared" si="33"/>
        <v/>
      </c>
      <c r="S52" s="23" t="str">
        <f t="shared" si="22"/>
        <v/>
      </c>
      <c r="T52" s="23" t="str">
        <f t="shared" si="23"/>
        <v/>
      </c>
      <c r="U52" s="136" t="str">
        <f t="shared" si="24"/>
        <v/>
      </c>
      <c r="V52" s="24" t="str">
        <f t="shared" si="25"/>
        <v/>
      </c>
      <c r="W52" s="23">
        <f t="shared" si="26"/>
        <v>0</v>
      </c>
      <c r="X52" s="14" t="str">
        <f t="shared" si="34"/>
        <v/>
      </c>
      <c r="Y52" s="14" t="str">
        <f t="shared" si="34"/>
        <v/>
      </c>
      <c r="Z52" s="14" t="str">
        <f t="shared" si="34"/>
        <v/>
      </c>
      <c r="AA52" s="9" t="str">
        <f t="shared" si="27"/>
        <v/>
      </c>
      <c r="AB52" s="23">
        <f t="shared" si="28"/>
        <v>0</v>
      </c>
      <c r="AC52" s="23" t="str">
        <f t="shared" si="29"/>
        <v/>
      </c>
      <c r="AD52" s="23">
        <f t="shared" si="30"/>
        <v>0</v>
      </c>
      <c r="AE52" s="132" t="str">
        <f t="shared" si="31"/>
        <v/>
      </c>
      <c r="AF52" s="15" t="str">
        <f t="shared" si="32"/>
        <v/>
      </c>
    </row>
    <row r="53" spans="1:32" x14ac:dyDescent="0.3">
      <c r="A53" s="146"/>
      <c r="B53" s="105"/>
      <c r="C53" s="105"/>
      <c r="D53" s="16"/>
      <c r="E53" s="106"/>
      <c r="F53" s="16"/>
      <c r="G53" s="118"/>
      <c r="H53" s="112" t="str">
        <f t="shared" si="17"/>
        <v/>
      </c>
      <c r="I53" s="115" t="str">
        <f t="shared" si="21"/>
        <v/>
      </c>
      <c r="J53" s="130" t="str">
        <f t="shared" si="33"/>
        <v/>
      </c>
      <c r="K53" s="130" t="str">
        <f t="shared" si="33"/>
        <v/>
      </c>
      <c r="L53" s="131" t="str">
        <f t="shared" si="33"/>
        <v/>
      </c>
      <c r="M53" s="130" t="str">
        <f t="shared" si="33"/>
        <v/>
      </c>
      <c r="N53" s="130" t="str">
        <f t="shared" si="33"/>
        <v/>
      </c>
      <c r="O53" s="131" t="str">
        <f t="shared" si="33"/>
        <v/>
      </c>
      <c r="P53" s="130" t="str">
        <f t="shared" si="33"/>
        <v/>
      </c>
      <c r="Q53" s="130" t="str">
        <f t="shared" si="33"/>
        <v/>
      </c>
      <c r="R53" s="131" t="str">
        <f t="shared" si="33"/>
        <v/>
      </c>
      <c r="S53" s="23" t="str">
        <f t="shared" si="22"/>
        <v/>
      </c>
      <c r="T53" s="23" t="str">
        <f t="shared" si="23"/>
        <v/>
      </c>
      <c r="U53" s="136" t="str">
        <f t="shared" si="24"/>
        <v/>
      </c>
      <c r="V53" s="24" t="str">
        <f t="shared" si="25"/>
        <v/>
      </c>
      <c r="W53" s="23">
        <f t="shared" si="26"/>
        <v>0</v>
      </c>
      <c r="X53" s="14" t="str">
        <f t="shared" si="34"/>
        <v/>
      </c>
      <c r="Y53" s="14" t="str">
        <f t="shared" si="34"/>
        <v/>
      </c>
      <c r="Z53" s="14" t="str">
        <f t="shared" si="34"/>
        <v/>
      </c>
      <c r="AA53" s="9" t="str">
        <f t="shared" si="27"/>
        <v/>
      </c>
      <c r="AB53" s="23">
        <f t="shared" si="28"/>
        <v>0</v>
      </c>
      <c r="AC53" s="23" t="str">
        <f t="shared" si="29"/>
        <v/>
      </c>
      <c r="AD53" s="23">
        <f t="shared" si="30"/>
        <v>0</v>
      </c>
      <c r="AE53" s="132" t="str">
        <f t="shared" si="31"/>
        <v/>
      </c>
      <c r="AF53" s="15" t="str">
        <f t="shared" si="32"/>
        <v/>
      </c>
    </row>
    <row r="54" spans="1:32" x14ac:dyDescent="0.3">
      <c r="A54" s="146"/>
      <c r="B54" s="105"/>
      <c r="C54" s="105"/>
      <c r="D54" s="16"/>
      <c r="E54" s="106"/>
      <c r="F54" s="16"/>
      <c r="G54" s="118"/>
      <c r="H54" s="112" t="str">
        <f t="shared" si="17"/>
        <v/>
      </c>
      <c r="I54" s="115" t="str">
        <f t="shared" si="21"/>
        <v/>
      </c>
      <c r="J54" s="130" t="str">
        <f t="shared" si="33"/>
        <v/>
      </c>
      <c r="K54" s="130" t="str">
        <f t="shared" si="33"/>
        <v/>
      </c>
      <c r="L54" s="131" t="str">
        <f t="shared" si="33"/>
        <v/>
      </c>
      <c r="M54" s="130" t="str">
        <f t="shared" si="33"/>
        <v/>
      </c>
      <c r="N54" s="130" t="str">
        <f t="shared" si="33"/>
        <v/>
      </c>
      <c r="O54" s="131" t="str">
        <f t="shared" si="33"/>
        <v/>
      </c>
      <c r="P54" s="130" t="str">
        <f t="shared" si="33"/>
        <v/>
      </c>
      <c r="Q54" s="130" t="str">
        <f t="shared" si="33"/>
        <v/>
      </c>
      <c r="R54" s="131" t="str">
        <f t="shared" si="33"/>
        <v/>
      </c>
      <c r="S54" s="23" t="str">
        <f t="shared" si="22"/>
        <v/>
      </c>
      <c r="T54" s="23" t="str">
        <f t="shared" si="23"/>
        <v/>
      </c>
      <c r="U54" s="136" t="str">
        <f t="shared" si="24"/>
        <v/>
      </c>
      <c r="V54" s="24" t="str">
        <f t="shared" si="25"/>
        <v/>
      </c>
      <c r="W54" s="23">
        <f t="shared" si="26"/>
        <v>0</v>
      </c>
      <c r="X54" s="14" t="str">
        <f t="shared" si="34"/>
        <v/>
      </c>
      <c r="Y54" s="14" t="str">
        <f t="shared" si="34"/>
        <v/>
      </c>
      <c r="Z54" s="14" t="str">
        <f t="shared" si="34"/>
        <v/>
      </c>
      <c r="AA54" s="9" t="str">
        <f t="shared" si="27"/>
        <v/>
      </c>
      <c r="AB54" s="23">
        <f t="shared" si="28"/>
        <v>0</v>
      </c>
      <c r="AC54" s="23" t="str">
        <f t="shared" si="29"/>
        <v/>
      </c>
      <c r="AD54" s="23">
        <f t="shared" si="30"/>
        <v>0</v>
      </c>
      <c r="AE54" s="132" t="str">
        <f t="shared" si="31"/>
        <v/>
      </c>
      <c r="AF54" s="15" t="str">
        <f t="shared" si="32"/>
        <v/>
      </c>
    </row>
    <row r="55" spans="1:32" x14ac:dyDescent="0.3">
      <c r="A55" s="146"/>
      <c r="B55" s="105"/>
      <c r="C55" s="105"/>
      <c r="D55" s="16"/>
      <c r="E55" s="106"/>
      <c r="F55" s="16"/>
      <c r="G55" s="118"/>
      <c r="H55" s="112" t="str">
        <f t="shared" si="17"/>
        <v/>
      </c>
      <c r="I55" s="115" t="str">
        <f t="shared" si="21"/>
        <v/>
      </c>
      <c r="J55" s="130" t="str">
        <f t="shared" si="33"/>
        <v/>
      </c>
      <c r="K55" s="130" t="str">
        <f t="shared" si="33"/>
        <v/>
      </c>
      <c r="L55" s="131" t="str">
        <f t="shared" si="33"/>
        <v/>
      </c>
      <c r="M55" s="130" t="str">
        <f t="shared" si="33"/>
        <v/>
      </c>
      <c r="N55" s="130" t="str">
        <f t="shared" si="33"/>
        <v/>
      </c>
      <c r="O55" s="131" t="str">
        <f t="shared" si="33"/>
        <v/>
      </c>
      <c r="P55" s="130" t="str">
        <f t="shared" si="33"/>
        <v/>
      </c>
      <c r="Q55" s="130" t="str">
        <f t="shared" si="33"/>
        <v/>
      </c>
      <c r="R55" s="131" t="str">
        <f t="shared" si="33"/>
        <v/>
      </c>
      <c r="S55" s="23" t="str">
        <f t="shared" si="22"/>
        <v/>
      </c>
      <c r="T55" s="23" t="str">
        <f t="shared" si="23"/>
        <v/>
      </c>
      <c r="U55" s="136" t="str">
        <f t="shared" si="24"/>
        <v/>
      </c>
      <c r="V55" s="24" t="str">
        <f t="shared" si="25"/>
        <v/>
      </c>
      <c r="W55" s="23">
        <f t="shared" si="26"/>
        <v>0</v>
      </c>
      <c r="X55" s="14" t="str">
        <f t="shared" si="34"/>
        <v/>
      </c>
      <c r="Y55" s="14" t="str">
        <f t="shared" si="34"/>
        <v/>
      </c>
      <c r="Z55" s="14" t="str">
        <f t="shared" si="34"/>
        <v/>
      </c>
      <c r="AA55" s="9" t="str">
        <f t="shared" si="27"/>
        <v/>
      </c>
      <c r="AB55" s="23">
        <f t="shared" si="28"/>
        <v>0</v>
      </c>
      <c r="AC55" s="23" t="str">
        <f t="shared" si="29"/>
        <v/>
      </c>
      <c r="AD55" s="23">
        <f t="shared" si="30"/>
        <v>0</v>
      </c>
      <c r="AE55" s="132" t="str">
        <f t="shared" si="31"/>
        <v/>
      </c>
      <c r="AF55" s="15" t="str">
        <f t="shared" si="32"/>
        <v/>
      </c>
    </row>
    <row r="56" spans="1:32" x14ac:dyDescent="0.3">
      <c r="A56" s="146"/>
      <c r="B56" s="105"/>
      <c r="C56" s="105"/>
      <c r="D56" s="16"/>
      <c r="E56" s="106"/>
      <c r="F56" s="16"/>
      <c r="G56" s="118"/>
      <c r="H56" s="112" t="str">
        <f t="shared" si="17"/>
        <v/>
      </c>
      <c r="I56" s="115" t="str">
        <f t="shared" si="21"/>
        <v/>
      </c>
      <c r="J56" s="130" t="str">
        <f t="shared" si="33"/>
        <v/>
      </c>
      <c r="K56" s="130" t="str">
        <f t="shared" si="33"/>
        <v/>
      </c>
      <c r="L56" s="131" t="str">
        <f t="shared" si="33"/>
        <v/>
      </c>
      <c r="M56" s="130" t="str">
        <f t="shared" si="33"/>
        <v/>
      </c>
      <c r="N56" s="130" t="str">
        <f t="shared" si="33"/>
        <v/>
      </c>
      <c r="O56" s="131" t="str">
        <f t="shared" si="33"/>
        <v/>
      </c>
      <c r="P56" s="130" t="str">
        <f t="shared" si="33"/>
        <v/>
      </c>
      <c r="Q56" s="130" t="str">
        <f t="shared" si="33"/>
        <v/>
      </c>
      <c r="R56" s="131" t="str">
        <f t="shared" si="33"/>
        <v/>
      </c>
      <c r="S56" s="23" t="str">
        <f t="shared" si="22"/>
        <v/>
      </c>
      <c r="T56" s="23" t="str">
        <f t="shared" si="23"/>
        <v/>
      </c>
      <c r="U56" s="136" t="str">
        <f t="shared" si="24"/>
        <v/>
      </c>
      <c r="V56" s="24" t="str">
        <f t="shared" si="25"/>
        <v/>
      </c>
      <c r="W56" s="23">
        <f t="shared" si="26"/>
        <v>0</v>
      </c>
      <c r="X56" s="14" t="str">
        <f t="shared" si="34"/>
        <v/>
      </c>
      <c r="Y56" s="14" t="str">
        <f t="shared" si="34"/>
        <v/>
      </c>
      <c r="Z56" s="14" t="str">
        <f t="shared" si="34"/>
        <v/>
      </c>
      <c r="AA56" s="9" t="str">
        <f t="shared" si="27"/>
        <v/>
      </c>
      <c r="AB56" s="23">
        <f t="shared" si="28"/>
        <v>0</v>
      </c>
      <c r="AC56" s="23" t="str">
        <f t="shared" si="29"/>
        <v/>
      </c>
      <c r="AD56" s="23">
        <f t="shared" si="30"/>
        <v>0</v>
      </c>
      <c r="AE56" s="132" t="str">
        <f t="shared" si="31"/>
        <v/>
      </c>
      <c r="AF56" s="15" t="str">
        <f t="shared" si="32"/>
        <v/>
      </c>
    </row>
  </sheetData>
  <sheetProtection algorithmName="SHA-512" hashValue="0v2AMUvwAy+RQc27qoaINfo3czXyW1euxWIDXWiJL02f/RwzzzL3kxbnNW1sKUAe3f/lytqm9/FV2z7ONTK8fA==" saltValue="is4mr41C3zqxcuAygUksCA==" spinCount="100000" sheet="1" objects="1" scenarios="1" selectLockedCells="1" selectUnlockedCells="1"/>
  <autoFilter ref="A6:AF56">
    <sortState ref="A7:AG56">
      <sortCondition ref="H6"/>
    </sortState>
  </autoFilter>
  <mergeCells count="3">
    <mergeCell ref="J5:W5"/>
    <mergeCell ref="X5:AB5"/>
    <mergeCell ref="AC5:AD5"/>
  </mergeCells>
  <conditionalFormatting sqref="F3 A7:AF56">
    <cfRule type="expression" dxfId="7" priority="5">
      <formula>OR($H3=4,$H3=5)</formula>
    </cfRule>
    <cfRule type="expression" dxfId="6" priority="6">
      <formula>$H3=3</formula>
    </cfRule>
    <cfRule type="expression" dxfId="5" priority="7">
      <formula>$H3=2</formula>
    </cfRule>
    <cfRule type="expression" dxfId="4" priority="8">
      <formula>$H3=1</formula>
    </cfRule>
  </conditionalFormatting>
  <dataValidations count="2">
    <dataValidation type="list" allowBlank="1" showInputMessage="1" showErrorMessage="1" sqref="F3">
      <formula1>Catégories</formula1>
    </dataValidation>
    <dataValidation type="list" allowBlank="1" showInputMessage="1" showErrorMessage="1" sqref="D7:D56">
      <formula1>"F,M"</formula1>
    </dataValidation>
  </dataValidations>
  <pageMargins left="0.23622047244094491" right="0.23622047244094491" top="0.74803149606299213" bottom="0.74803149606299213" header="0.31496062992125984" footer="0.31496062992125984"/>
  <pageSetup paperSize="9" scale="82" orientation="landscape" copies="2" r:id="rId1"/>
  <headerFooter>
    <oddFooter>&amp;C&amp;1#&amp;"Arial"&amp;6&amp;K626469Internal</oddFooter>
  </headerFooter>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24">
    <tabColor theme="3" tint="-0.249977111117893"/>
    <pageSetUpPr fitToPage="1"/>
  </sheetPr>
  <dimension ref="A1:AG46"/>
  <sheetViews>
    <sheetView topLeftCell="F1" zoomScale="85" zoomScaleNormal="85" workbookViewId="0">
      <selection activeCell="Z8" sqref="Z8"/>
    </sheetView>
  </sheetViews>
  <sheetFormatPr baseColWidth="10" defaultColWidth="11.42578125" defaultRowHeight="18.75" x14ac:dyDescent="0.3"/>
  <cols>
    <col min="1" max="1" width="12.28515625" bestFit="1" customWidth="1"/>
    <col min="2" max="2" width="15.42578125" style="70" bestFit="1" customWidth="1"/>
    <col min="3" max="3" width="12.7109375" style="70" bestFit="1" customWidth="1"/>
    <col min="4" max="4" width="5.7109375" customWidth="1"/>
    <col min="5" max="5" width="13.42578125" customWidth="1"/>
    <col min="6" max="6" width="12.42578125" customWidth="1"/>
    <col min="7" max="7" width="14.42578125" style="70" customWidth="1"/>
    <col min="8" max="8" width="16.140625" style="70" customWidth="1"/>
    <col min="9" max="9" width="11.7109375" style="64" customWidth="1"/>
    <col min="10" max="10" width="11.42578125" style="113"/>
    <col min="11" max="12" width="7" style="8" customWidth="1"/>
    <col min="13" max="13" width="10.140625" style="8" customWidth="1"/>
    <col min="14" max="15" width="7" style="8" customWidth="1"/>
    <col min="16" max="16" width="10" style="8" customWidth="1"/>
    <col min="17" max="19" width="8.42578125" style="8" customWidth="1"/>
    <col min="20" max="21" width="7.42578125" style="19" customWidth="1"/>
    <col min="22" max="22" width="11.42578125" customWidth="1"/>
    <col min="23" max="23" width="10.42578125" style="18" bestFit="1" customWidth="1"/>
    <col min="24" max="24" width="11.42578125" style="19"/>
    <col min="28" max="28" width="8.28515625" customWidth="1"/>
    <col min="29" max="29" width="11.28515625" style="21" bestFit="1" customWidth="1"/>
    <col min="30" max="30" width="11.28515625" style="21" customWidth="1"/>
    <col min="31" max="31" width="11" style="21" bestFit="1" customWidth="1"/>
    <col min="32" max="32" width="12.85546875" style="8" hidden="1" customWidth="1"/>
    <col min="33" max="33" width="14.28515625" hidden="1" customWidth="1"/>
  </cols>
  <sheetData>
    <row r="1" spans="1:33" ht="27" x14ac:dyDescent="0.5">
      <c r="A1" s="104" t="str">
        <f>"TDJV "&amp;Epreuve&amp;" - Classement "&amp;F3</f>
        <v>TDJV XXXXX - Le xx/xx/2026 - Classement Cadet G</v>
      </c>
    </row>
    <row r="2" spans="1:33" ht="15" customHeight="1" x14ac:dyDescent="0.5">
      <c r="A2" s="104"/>
      <c r="F2" s="110" t="s">
        <v>7</v>
      </c>
    </row>
    <row r="3" spans="1:33" ht="15" customHeight="1" x14ac:dyDescent="0.5">
      <c r="A3" s="104"/>
      <c r="F3" s="67" t="s">
        <v>58</v>
      </c>
    </row>
    <row r="4" spans="1:33" s="8" customFormat="1" x14ac:dyDescent="0.3">
      <c r="B4" s="8">
        <v>2</v>
      </c>
      <c r="C4" s="8">
        <v>3</v>
      </c>
      <c r="D4" s="8">
        <v>4</v>
      </c>
      <c r="E4" s="8">
        <v>5</v>
      </c>
      <c r="F4" s="8">
        <v>6</v>
      </c>
      <c r="G4" s="8">
        <v>7</v>
      </c>
      <c r="H4" s="8">
        <v>8</v>
      </c>
      <c r="I4" s="111"/>
      <c r="J4" s="114"/>
      <c r="K4" s="8">
        <v>8</v>
      </c>
      <c r="L4" s="8">
        <v>9</v>
      </c>
      <c r="M4" s="8">
        <v>10</v>
      </c>
      <c r="N4" s="8">
        <v>11</v>
      </c>
      <c r="O4" s="8">
        <v>12</v>
      </c>
      <c r="P4" s="8">
        <v>13</v>
      </c>
      <c r="Q4" s="8">
        <v>14</v>
      </c>
      <c r="R4" s="8">
        <v>15</v>
      </c>
      <c r="S4" s="8">
        <v>16</v>
      </c>
      <c r="T4" s="19"/>
      <c r="U4" s="19"/>
      <c r="W4" s="18"/>
      <c r="X4" s="19"/>
      <c r="Y4" s="8">
        <v>8</v>
      </c>
      <c r="Z4" s="8">
        <v>9</v>
      </c>
      <c r="AA4" s="8">
        <v>10</v>
      </c>
      <c r="AC4" s="19"/>
      <c r="AD4" s="19">
        <v>9</v>
      </c>
      <c r="AE4" s="19"/>
      <c r="AF4" s="129"/>
    </row>
    <row r="5" spans="1:33" ht="15" x14ac:dyDescent="0.25">
      <c r="B5" s="8"/>
      <c r="C5" s="8"/>
      <c r="G5" s="8"/>
      <c r="H5" s="8"/>
      <c r="I5" s="108" t="s">
        <v>24</v>
      </c>
      <c r="J5" s="108"/>
      <c r="K5" s="259" t="s">
        <v>21</v>
      </c>
      <c r="L5" s="260"/>
      <c r="M5" s="260"/>
      <c r="N5" s="260"/>
      <c r="O5" s="260"/>
      <c r="P5" s="260"/>
      <c r="Q5" s="260"/>
      <c r="R5" s="260"/>
      <c r="S5" s="260"/>
      <c r="T5" s="260"/>
      <c r="U5" s="260"/>
      <c r="V5" s="260"/>
      <c r="W5" s="260"/>
      <c r="X5" s="261"/>
      <c r="Y5" s="259" t="s">
        <v>15</v>
      </c>
      <c r="Z5" s="260"/>
      <c r="AA5" s="260"/>
      <c r="AB5" s="260"/>
      <c r="AC5" s="261"/>
      <c r="AD5" s="120" t="s">
        <v>48</v>
      </c>
      <c r="AE5" s="120"/>
      <c r="AF5" s="126" t="s">
        <v>40</v>
      </c>
      <c r="AG5" s="29" t="s">
        <v>41</v>
      </c>
    </row>
    <row r="6" spans="1:33" s="10" customFormat="1" ht="30" x14ac:dyDescent="0.25">
      <c r="A6" s="109" t="s">
        <v>57</v>
      </c>
      <c r="B6" s="110" t="s">
        <v>0</v>
      </c>
      <c r="C6" s="110" t="s">
        <v>5</v>
      </c>
      <c r="D6" s="110" t="s">
        <v>2</v>
      </c>
      <c r="E6" s="110" t="s">
        <v>6</v>
      </c>
      <c r="F6" s="110" t="s">
        <v>7</v>
      </c>
      <c r="G6" s="110" t="s">
        <v>47</v>
      </c>
      <c r="H6" s="110" t="s">
        <v>1</v>
      </c>
      <c r="I6" s="17" t="s">
        <v>24</v>
      </c>
      <c r="J6" s="20" t="s">
        <v>23</v>
      </c>
      <c r="K6" s="17" t="s">
        <v>80</v>
      </c>
      <c r="L6" s="17" t="s">
        <v>79</v>
      </c>
      <c r="M6" s="17" t="s">
        <v>81</v>
      </c>
      <c r="N6" s="17" t="s">
        <v>82</v>
      </c>
      <c r="O6" s="17" t="s">
        <v>83</v>
      </c>
      <c r="P6" s="17" t="s">
        <v>84</v>
      </c>
      <c r="Q6" s="17" t="s">
        <v>85</v>
      </c>
      <c r="R6" s="17" t="s">
        <v>86</v>
      </c>
      <c r="S6" s="17" t="s">
        <v>87</v>
      </c>
      <c r="T6" s="22" t="s">
        <v>77</v>
      </c>
      <c r="U6" s="22" t="s">
        <v>78</v>
      </c>
      <c r="V6" s="17" t="s">
        <v>88</v>
      </c>
      <c r="W6" s="17" t="s">
        <v>16</v>
      </c>
      <c r="X6" s="20" t="s">
        <v>17</v>
      </c>
      <c r="Y6" s="17" t="s">
        <v>12</v>
      </c>
      <c r="Z6" s="17" t="s">
        <v>13</v>
      </c>
      <c r="AA6" s="17" t="s">
        <v>33</v>
      </c>
      <c r="AB6" s="17" t="s">
        <v>22</v>
      </c>
      <c r="AC6" s="20" t="s">
        <v>20</v>
      </c>
      <c r="AD6" s="20" t="s">
        <v>49</v>
      </c>
      <c r="AE6" s="20" t="s">
        <v>50</v>
      </c>
      <c r="AF6" s="30" t="s">
        <v>89</v>
      </c>
      <c r="AG6" s="30" t="s">
        <v>51</v>
      </c>
    </row>
    <row r="7" spans="1:33" x14ac:dyDescent="0.3">
      <c r="A7" s="16"/>
      <c r="B7" s="105"/>
      <c r="C7" s="105"/>
      <c r="D7" s="16"/>
      <c r="E7" s="106"/>
      <c r="F7" s="16"/>
      <c r="G7" s="117"/>
      <c r="H7" s="118"/>
      <c r="I7" s="112" t="str">
        <f t="shared" ref="I7:I46" si="0">IF(AND(A7&lt;&gt;"",J7&gt;0),RANK(AG7,AG$7:AG$46,0),"")</f>
        <v/>
      </c>
      <c r="J7" s="115" t="str">
        <f t="shared" ref="J7:J46" si="1">IF(A7&lt;&gt;"",X7+AC7+AE7,"")</f>
        <v/>
      </c>
      <c r="K7" s="130" t="str">
        <f t="shared" ref="K7:S16" si="2">IFERROR(VLOOKUP($A7,Resultats_Trial,K$4,FALSE),"")</f>
        <v/>
      </c>
      <c r="L7" s="130" t="str">
        <f t="shared" si="2"/>
        <v/>
      </c>
      <c r="M7" s="131" t="str">
        <f t="shared" si="2"/>
        <v/>
      </c>
      <c r="N7" s="130" t="str">
        <f t="shared" si="2"/>
        <v/>
      </c>
      <c r="O7" s="130" t="str">
        <f t="shared" si="2"/>
        <v/>
      </c>
      <c r="P7" s="131" t="str">
        <f t="shared" si="2"/>
        <v/>
      </c>
      <c r="Q7" s="130" t="str">
        <f t="shared" si="2"/>
        <v/>
      </c>
      <c r="R7" s="130" t="str">
        <f t="shared" si="2"/>
        <v/>
      </c>
      <c r="S7" s="131" t="str">
        <f t="shared" si="2"/>
        <v/>
      </c>
      <c r="T7" s="23" t="str">
        <f t="shared" ref="T7:T46" si="3">IF($A7&lt;&gt;"",SUM(K7,N7,Q7),"")</f>
        <v/>
      </c>
      <c r="U7" s="23" t="str">
        <f t="shared" ref="U7:U46" si="4">IF($A7&lt;&gt;"",SUM(L7,O7,R7),"")</f>
        <v/>
      </c>
      <c r="V7" s="136" t="str">
        <f t="shared" ref="V7:V46" si="5">IF($A7&lt;&gt;"",SUM(M7,P7,S7),"")</f>
        <v/>
      </c>
      <c r="W7" s="24" t="str">
        <f t="shared" ref="W7:W46" si="6">IF($A7&lt;&gt;"",RANK(AF7,AF$7:AF$46,0),"")</f>
        <v/>
      </c>
      <c r="X7" s="23">
        <f t="shared" ref="X7:X46" si="7">IF(AND($B7&lt;&gt;"",W7&lt;&gt;""),VLOOKUP(W7,Points_Classement,2,FALSE),0)</f>
        <v>0</v>
      </c>
      <c r="Y7" s="14" t="str">
        <f t="shared" ref="Y7:AA26" si="8">IF($A7&lt;&gt;"",IFERROR(VLOOKUP($A7,Resultats_DH,Y$4,FALSE),"-"),"")</f>
        <v/>
      </c>
      <c r="Z7" s="14" t="str">
        <f t="shared" si="8"/>
        <v/>
      </c>
      <c r="AA7" s="14" t="str">
        <f t="shared" si="8"/>
        <v/>
      </c>
      <c r="AB7" s="9" t="str">
        <f t="shared" ref="AB7:AB46" si="9">IF(AND($A7&lt;&gt;"",AA7&lt;&gt;"-"),RANK(AA7,AA$7:AA$46,1),"")</f>
        <v/>
      </c>
      <c r="AC7" s="23">
        <f t="shared" ref="AC7:AC46" si="10">IF(AND($A7&lt;&gt;"",AB7&lt;&gt;""),VLOOKUP(AB7,Points_Classement,2,FALSE),0)</f>
        <v>0</v>
      </c>
      <c r="AD7" s="23" t="str">
        <f t="shared" ref="AD7:AD46" si="11">IF($A7&lt;&gt;"",IFERROR(VLOOKUP($A7,Resultats_XC,Y$4,FALSE),"-"),"")</f>
        <v/>
      </c>
      <c r="AE7" s="23">
        <f t="shared" ref="AE7:AE46" si="12">IF(AND($A7&lt;&gt;"",AD7&lt;&gt;""),IFERROR(VLOOKUP(AD7,Points_Classement,2,FALSE),0),0)</f>
        <v>0</v>
      </c>
      <c r="AF7" s="132" t="str">
        <f t="shared" ref="AF7:AF46" si="13">IF(A7&lt;&gt;"",+T7*1000000- U7*1000-(HOUR(V7)*3600+MINUTE(V7)*60+SECOND(V7)),"")</f>
        <v/>
      </c>
      <c r="AG7" s="15" t="str">
        <f t="shared" ref="AG7:AG46" si="14">IF($A7&lt;&gt;"",X7+AC7+AE7+(1-IF(Epreuve_prépondérante="DH",IFERROR(AB7/100,1),IF(Epreuve_prépondérante="Trial",IFERROR(W7/100,1),IFERROR(AD7/100,1)))),"")</f>
        <v/>
      </c>
    </row>
    <row r="8" spans="1:33" x14ac:dyDescent="0.3">
      <c r="A8" s="146"/>
      <c r="B8" s="105"/>
      <c r="C8" s="105"/>
      <c r="D8" s="16"/>
      <c r="E8" s="106"/>
      <c r="F8" s="16"/>
      <c r="G8" s="117"/>
      <c r="H8" s="118"/>
      <c r="I8" s="112" t="str">
        <f t="shared" si="0"/>
        <v/>
      </c>
      <c r="J8" s="115" t="str">
        <f t="shared" si="1"/>
        <v/>
      </c>
      <c r="K8" s="130" t="str">
        <f t="shared" si="2"/>
        <v/>
      </c>
      <c r="L8" s="130" t="str">
        <f t="shared" si="2"/>
        <v/>
      </c>
      <c r="M8" s="131" t="str">
        <f t="shared" si="2"/>
        <v/>
      </c>
      <c r="N8" s="130" t="str">
        <f t="shared" si="2"/>
        <v/>
      </c>
      <c r="O8" s="130" t="str">
        <f t="shared" si="2"/>
        <v/>
      </c>
      <c r="P8" s="131" t="str">
        <f t="shared" si="2"/>
        <v/>
      </c>
      <c r="Q8" s="130" t="str">
        <f t="shared" si="2"/>
        <v/>
      </c>
      <c r="R8" s="130" t="str">
        <f t="shared" si="2"/>
        <v/>
      </c>
      <c r="S8" s="131" t="str">
        <f t="shared" si="2"/>
        <v/>
      </c>
      <c r="T8" s="23" t="str">
        <f t="shared" si="3"/>
        <v/>
      </c>
      <c r="U8" s="23" t="str">
        <f t="shared" si="4"/>
        <v/>
      </c>
      <c r="V8" s="136" t="str">
        <f t="shared" si="5"/>
        <v/>
      </c>
      <c r="W8" s="24" t="str">
        <f t="shared" si="6"/>
        <v/>
      </c>
      <c r="X8" s="23">
        <f t="shared" si="7"/>
        <v>0</v>
      </c>
      <c r="Y8" s="14" t="str">
        <f t="shared" si="8"/>
        <v/>
      </c>
      <c r="Z8" s="14" t="str">
        <f t="shared" si="8"/>
        <v/>
      </c>
      <c r="AA8" s="14" t="str">
        <f t="shared" si="8"/>
        <v/>
      </c>
      <c r="AB8" s="9" t="str">
        <f t="shared" si="9"/>
        <v/>
      </c>
      <c r="AC8" s="23">
        <f t="shared" si="10"/>
        <v>0</v>
      </c>
      <c r="AD8" s="23" t="str">
        <f t="shared" si="11"/>
        <v/>
      </c>
      <c r="AE8" s="23">
        <f t="shared" si="12"/>
        <v>0</v>
      </c>
      <c r="AF8" s="132" t="str">
        <f t="shared" si="13"/>
        <v/>
      </c>
      <c r="AG8" s="15" t="str">
        <f t="shared" si="14"/>
        <v/>
      </c>
    </row>
    <row r="9" spans="1:33" x14ac:dyDescent="0.3">
      <c r="A9" s="146"/>
      <c r="B9" s="105"/>
      <c r="C9" s="105"/>
      <c r="D9" s="16"/>
      <c r="E9" s="106"/>
      <c r="F9" s="16"/>
      <c r="G9" s="117"/>
      <c r="H9" s="118"/>
      <c r="I9" s="112" t="str">
        <f t="shared" si="0"/>
        <v/>
      </c>
      <c r="J9" s="115" t="str">
        <f t="shared" si="1"/>
        <v/>
      </c>
      <c r="K9" s="130" t="str">
        <f t="shared" si="2"/>
        <v/>
      </c>
      <c r="L9" s="130" t="str">
        <f t="shared" si="2"/>
        <v/>
      </c>
      <c r="M9" s="131" t="str">
        <f t="shared" si="2"/>
        <v/>
      </c>
      <c r="N9" s="130" t="str">
        <f t="shared" si="2"/>
        <v/>
      </c>
      <c r="O9" s="130" t="str">
        <f t="shared" si="2"/>
        <v/>
      </c>
      <c r="P9" s="131" t="str">
        <f t="shared" si="2"/>
        <v/>
      </c>
      <c r="Q9" s="130" t="str">
        <f t="shared" si="2"/>
        <v/>
      </c>
      <c r="R9" s="130" t="str">
        <f t="shared" si="2"/>
        <v/>
      </c>
      <c r="S9" s="131" t="str">
        <f t="shared" si="2"/>
        <v/>
      </c>
      <c r="T9" s="23" t="str">
        <f t="shared" si="3"/>
        <v/>
      </c>
      <c r="U9" s="23" t="str">
        <f t="shared" si="4"/>
        <v/>
      </c>
      <c r="V9" s="136" t="str">
        <f t="shared" si="5"/>
        <v/>
      </c>
      <c r="W9" s="24" t="str">
        <f t="shared" si="6"/>
        <v/>
      </c>
      <c r="X9" s="23">
        <f t="shared" si="7"/>
        <v>0</v>
      </c>
      <c r="Y9" s="14" t="str">
        <f t="shared" si="8"/>
        <v/>
      </c>
      <c r="Z9" s="14" t="str">
        <f t="shared" si="8"/>
        <v/>
      </c>
      <c r="AA9" s="14" t="str">
        <f t="shared" si="8"/>
        <v/>
      </c>
      <c r="AB9" s="9" t="str">
        <f t="shared" si="9"/>
        <v/>
      </c>
      <c r="AC9" s="23">
        <f t="shared" si="10"/>
        <v>0</v>
      </c>
      <c r="AD9" s="23" t="str">
        <f t="shared" si="11"/>
        <v/>
      </c>
      <c r="AE9" s="23">
        <f t="shared" si="12"/>
        <v>0</v>
      </c>
      <c r="AF9" s="132" t="str">
        <f t="shared" si="13"/>
        <v/>
      </c>
      <c r="AG9" s="15" t="str">
        <f t="shared" si="14"/>
        <v/>
      </c>
    </row>
    <row r="10" spans="1:33" x14ac:dyDescent="0.3">
      <c r="A10" s="146"/>
      <c r="B10" s="105"/>
      <c r="C10" s="105"/>
      <c r="D10" s="16"/>
      <c r="E10" s="106"/>
      <c r="F10" s="16"/>
      <c r="G10" s="117"/>
      <c r="H10" s="118"/>
      <c r="I10" s="112" t="str">
        <f t="shared" si="0"/>
        <v/>
      </c>
      <c r="J10" s="115" t="str">
        <f t="shared" si="1"/>
        <v/>
      </c>
      <c r="K10" s="130" t="str">
        <f t="shared" si="2"/>
        <v/>
      </c>
      <c r="L10" s="130" t="str">
        <f t="shared" si="2"/>
        <v/>
      </c>
      <c r="M10" s="131" t="str">
        <f t="shared" si="2"/>
        <v/>
      </c>
      <c r="N10" s="130" t="str">
        <f t="shared" si="2"/>
        <v/>
      </c>
      <c r="O10" s="130" t="str">
        <f t="shared" si="2"/>
        <v/>
      </c>
      <c r="P10" s="131" t="str">
        <f t="shared" si="2"/>
        <v/>
      </c>
      <c r="Q10" s="130" t="str">
        <f t="shared" si="2"/>
        <v/>
      </c>
      <c r="R10" s="130" t="str">
        <f t="shared" si="2"/>
        <v/>
      </c>
      <c r="S10" s="131" t="str">
        <f t="shared" si="2"/>
        <v/>
      </c>
      <c r="T10" s="23" t="str">
        <f t="shared" si="3"/>
        <v/>
      </c>
      <c r="U10" s="23" t="str">
        <f t="shared" si="4"/>
        <v/>
      </c>
      <c r="V10" s="136" t="str">
        <f t="shared" si="5"/>
        <v/>
      </c>
      <c r="W10" s="24" t="str">
        <f t="shared" si="6"/>
        <v/>
      </c>
      <c r="X10" s="23">
        <f t="shared" si="7"/>
        <v>0</v>
      </c>
      <c r="Y10" s="14" t="str">
        <f t="shared" si="8"/>
        <v/>
      </c>
      <c r="Z10" s="14" t="str">
        <f t="shared" si="8"/>
        <v/>
      </c>
      <c r="AA10" s="14" t="str">
        <f t="shared" si="8"/>
        <v/>
      </c>
      <c r="AB10" s="9" t="str">
        <f t="shared" si="9"/>
        <v/>
      </c>
      <c r="AC10" s="23">
        <f t="shared" si="10"/>
        <v>0</v>
      </c>
      <c r="AD10" s="23" t="str">
        <f t="shared" si="11"/>
        <v/>
      </c>
      <c r="AE10" s="23">
        <f t="shared" si="12"/>
        <v>0</v>
      </c>
      <c r="AF10" s="132" t="str">
        <f t="shared" si="13"/>
        <v/>
      </c>
      <c r="AG10" s="15" t="str">
        <f t="shared" si="14"/>
        <v/>
      </c>
    </row>
    <row r="11" spans="1:33" x14ac:dyDescent="0.3">
      <c r="A11" s="16"/>
      <c r="B11" s="105"/>
      <c r="C11" s="105"/>
      <c r="D11" s="16"/>
      <c r="E11" s="106"/>
      <c r="F11" s="16"/>
      <c r="G11" s="117"/>
      <c r="H11" s="118"/>
      <c r="I11" s="112" t="str">
        <f t="shared" si="0"/>
        <v/>
      </c>
      <c r="J11" s="115" t="str">
        <f t="shared" si="1"/>
        <v/>
      </c>
      <c r="K11" s="130" t="str">
        <f t="shared" si="2"/>
        <v/>
      </c>
      <c r="L11" s="130" t="str">
        <f t="shared" si="2"/>
        <v/>
      </c>
      <c r="M11" s="131" t="str">
        <f t="shared" si="2"/>
        <v/>
      </c>
      <c r="N11" s="130" t="str">
        <f t="shared" si="2"/>
        <v/>
      </c>
      <c r="O11" s="130" t="str">
        <f t="shared" si="2"/>
        <v/>
      </c>
      <c r="P11" s="131" t="str">
        <f t="shared" si="2"/>
        <v/>
      </c>
      <c r="Q11" s="130" t="str">
        <f t="shared" si="2"/>
        <v/>
      </c>
      <c r="R11" s="130" t="str">
        <f t="shared" si="2"/>
        <v/>
      </c>
      <c r="S11" s="131" t="str">
        <f t="shared" si="2"/>
        <v/>
      </c>
      <c r="T11" s="23" t="str">
        <f t="shared" si="3"/>
        <v/>
      </c>
      <c r="U11" s="23" t="str">
        <f t="shared" si="4"/>
        <v/>
      </c>
      <c r="V11" s="136" t="str">
        <f t="shared" si="5"/>
        <v/>
      </c>
      <c r="W11" s="24" t="str">
        <f t="shared" si="6"/>
        <v/>
      </c>
      <c r="X11" s="23">
        <f t="shared" si="7"/>
        <v>0</v>
      </c>
      <c r="Y11" s="14" t="str">
        <f t="shared" si="8"/>
        <v/>
      </c>
      <c r="Z11" s="14" t="str">
        <f t="shared" si="8"/>
        <v/>
      </c>
      <c r="AA11" s="14" t="str">
        <f t="shared" si="8"/>
        <v/>
      </c>
      <c r="AB11" s="9" t="str">
        <f t="shared" si="9"/>
        <v/>
      </c>
      <c r="AC11" s="23">
        <f t="shared" si="10"/>
        <v>0</v>
      </c>
      <c r="AD11" s="23" t="str">
        <f t="shared" si="11"/>
        <v/>
      </c>
      <c r="AE11" s="23">
        <f t="shared" si="12"/>
        <v>0</v>
      </c>
      <c r="AF11" s="132" t="str">
        <f t="shared" si="13"/>
        <v/>
      </c>
      <c r="AG11" s="15" t="str">
        <f t="shared" si="14"/>
        <v/>
      </c>
    </row>
    <row r="12" spans="1:33" x14ac:dyDescent="0.3">
      <c r="A12" s="16"/>
      <c r="B12" s="58"/>
      <c r="C12" s="58"/>
      <c r="D12" s="59"/>
      <c r="E12" s="91"/>
      <c r="F12" s="16"/>
      <c r="G12" s="122"/>
      <c r="H12" s="107"/>
      <c r="I12" s="112" t="str">
        <f t="shared" si="0"/>
        <v/>
      </c>
      <c r="J12" s="115" t="str">
        <f t="shared" si="1"/>
        <v/>
      </c>
      <c r="K12" s="130" t="str">
        <f t="shared" si="2"/>
        <v/>
      </c>
      <c r="L12" s="130" t="str">
        <f t="shared" si="2"/>
        <v/>
      </c>
      <c r="M12" s="131" t="str">
        <f t="shared" si="2"/>
        <v/>
      </c>
      <c r="N12" s="130" t="str">
        <f t="shared" si="2"/>
        <v/>
      </c>
      <c r="O12" s="130" t="str">
        <f t="shared" si="2"/>
        <v/>
      </c>
      <c r="P12" s="131" t="str">
        <f t="shared" si="2"/>
        <v/>
      </c>
      <c r="Q12" s="130" t="str">
        <f t="shared" si="2"/>
        <v/>
      </c>
      <c r="R12" s="130" t="str">
        <f t="shared" si="2"/>
        <v/>
      </c>
      <c r="S12" s="131" t="str">
        <f t="shared" si="2"/>
        <v/>
      </c>
      <c r="T12" s="23" t="str">
        <f t="shared" si="3"/>
        <v/>
      </c>
      <c r="U12" s="23" t="str">
        <f t="shared" si="4"/>
        <v/>
      </c>
      <c r="V12" s="136" t="str">
        <f t="shared" si="5"/>
        <v/>
      </c>
      <c r="W12" s="24" t="str">
        <f t="shared" si="6"/>
        <v/>
      </c>
      <c r="X12" s="23">
        <f t="shared" si="7"/>
        <v>0</v>
      </c>
      <c r="Y12" s="14" t="str">
        <f t="shared" si="8"/>
        <v/>
      </c>
      <c r="Z12" s="14" t="str">
        <f t="shared" si="8"/>
        <v/>
      </c>
      <c r="AA12" s="14" t="str">
        <f t="shared" si="8"/>
        <v/>
      </c>
      <c r="AB12" s="9" t="str">
        <f t="shared" si="9"/>
        <v/>
      </c>
      <c r="AC12" s="23">
        <f t="shared" si="10"/>
        <v>0</v>
      </c>
      <c r="AD12" s="23" t="str">
        <f t="shared" si="11"/>
        <v/>
      </c>
      <c r="AE12" s="23">
        <f t="shared" si="12"/>
        <v>0</v>
      </c>
      <c r="AF12" s="132" t="str">
        <f t="shared" si="13"/>
        <v/>
      </c>
      <c r="AG12" s="15" t="str">
        <f t="shared" si="14"/>
        <v/>
      </c>
    </row>
    <row r="13" spans="1:33" x14ac:dyDescent="0.3">
      <c r="A13" s="146"/>
      <c r="B13" s="105"/>
      <c r="C13" s="105"/>
      <c r="D13" s="16"/>
      <c r="E13" s="106"/>
      <c r="F13" s="16"/>
      <c r="G13" s="117"/>
      <c r="H13" s="118"/>
      <c r="I13" s="112" t="str">
        <f t="shared" si="0"/>
        <v/>
      </c>
      <c r="J13" s="115" t="str">
        <f t="shared" si="1"/>
        <v/>
      </c>
      <c r="K13" s="130" t="str">
        <f t="shared" si="2"/>
        <v/>
      </c>
      <c r="L13" s="130" t="str">
        <f t="shared" si="2"/>
        <v/>
      </c>
      <c r="M13" s="131" t="str">
        <f t="shared" si="2"/>
        <v/>
      </c>
      <c r="N13" s="130" t="str">
        <f t="shared" si="2"/>
        <v/>
      </c>
      <c r="O13" s="130" t="str">
        <f t="shared" si="2"/>
        <v/>
      </c>
      <c r="P13" s="131" t="str">
        <f t="shared" si="2"/>
        <v/>
      </c>
      <c r="Q13" s="130" t="str">
        <f t="shared" si="2"/>
        <v/>
      </c>
      <c r="R13" s="130" t="str">
        <f t="shared" si="2"/>
        <v/>
      </c>
      <c r="S13" s="131" t="str">
        <f t="shared" si="2"/>
        <v/>
      </c>
      <c r="T13" s="23" t="str">
        <f t="shared" si="3"/>
        <v/>
      </c>
      <c r="U13" s="23" t="str">
        <f t="shared" si="4"/>
        <v/>
      </c>
      <c r="V13" s="136" t="str">
        <f t="shared" si="5"/>
        <v/>
      </c>
      <c r="W13" s="24" t="str">
        <f t="shared" si="6"/>
        <v/>
      </c>
      <c r="X13" s="23">
        <f t="shared" si="7"/>
        <v>0</v>
      </c>
      <c r="Y13" s="14" t="str">
        <f t="shared" si="8"/>
        <v/>
      </c>
      <c r="Z13" s="14" t="str">
        <f t="shared" si="8"/>
        <v/>
      </c>
      <c r="AA13" s="14" t="str">
        <f t="shared" si="8"/>
        <v/>
      </c>
      <c r="AB13" s="9" t="str">
        <f t="shared" si="9"/>
        <v/>
      </c>
      <c r="AC13" s="23">
        <f t="shared" si="10"/>
        <v>0</v>
      </c>
      <c r="AD13" s="23" t="str">
        <f t="shared" si="11"/>
        <v/>
      </c>
      <c r="AE13" s="23">
        <f t="shared" si="12"/>
        <v>0</v>
      </c>
      <c r="AF13" s="132" t="str">
        <f t="shared" si="13"/>
        <v/>
      </c>
      <c r="AG13" s="15" t="str">
        <f t="shared" si="14"/>
        <v/>
      </c>
    </row>
    <row r="14" spans="1:33" x14ac:dyDescent="0.3">
      <c r="A14" s="16"/>
      <c r="B14" s="105"/>
      <c r="C14" s="105"/>
      <c r="D14" s="16"/>
      <c r="E14" s="106"/>
      <c r="F14" s="16"/>
      <c r="G14" s="117"/>
      <c r="H14" s="107"/>
      <c r="I14" s="112" t="str">
        <f t="shared" si="0"/>
        <v/>
      </c>
      <c r="J14" s="115" t="str">
        <f t="shared" si="1"/>
        <v/>
      </c>
      <c r="K14" s="130" t="str">
        <f t="shared" si="2"/>
        <v/>
      </c>
      <c r="L14" s="130" t="str">
        <f t="shared" si="2"/>
        <v/>
      </c>
      <c r="M14" s="131" t="str">
        <f t="shared" si="2"/>
        <v/>
      </c>
      <c r="N14" s="130" t="str">
        <f t="shared" si="2"/>
        <v/>
      </c>
      <c r="O14" s="130" t="str">
        <f t="shared" si="2"/>
        <v/>
      </c>
      <c r="P14" s="131" t="str">
        <f t="shared" si="2"/>
        <v/>
      </c>
      <c r="Q14" s="130" t="str">
        <f t="shared" si="2"/>
        <v/>
      </c>
      <c r="R14" s="130" t="str">
        <f t="shared" si="2"/>
        <v/>
      </c>
      <c r="S14" s="131" t="str">
        <f t="shared" si="2"/>
        <v/>
      </c>
      <c r="T14" s="23" t="str">
        <f t="shared" si="3"/>
        <v/>
      </c>
      <c r="U14" s="23" t="str">
        <f t="shared" si="4"/>
        <v/>
      </c>
      <c r="V14" s="136" t="str">
        <f t="shared" si="5"/>
        <v/>
      </c>
      <c r="W14" s="24" t="str">
        <f t="shared" si="6"/>
        <v/>
      </c>
      <c r="X14" s="23">
        <f t="shared" si="7"/>
        <v>0</v>
      </c>
      <c r="Y14" s="14" t="str">
        <f t="shared" si="8"/>
        <v/>
      </c>
      <c r="Z14" s="14" t="str">
        <f t="shared" si="8"/>
        <v/>
      </c>
      <c r="AA14" s="14" t="str">
        <f t="shared" si="8"/>
        <v/>
      </c>
      <c r="AB14" s="9" t="str">
        <f t="shared" si="9"/>
        <v/>
      </c>
      <c r="AC14" s="23">
        <f t="shared" si="10"/>
        <v>0</v>
      </c>
      <c r="AD14" s="23" t="str">
        <f t="shared" si="11"/>
        <v/>
      </c>
      <c r="AE14" s="23">
        <f t="shared" si="12"/>
        <v>0</v>
      </c>
      <c r="AF14" s="132" t="str">
        <f t="shared" si="13"/>
        <v/>
      </c>
      <c r="AG14" s="15" t="str">
        <f t="shared" si="14"/>
        <v/>
      </c>
    </row>
    <row r="15" spans="1:33" x14ac:dyDescent="0.3">
      <c r="A15" s="16"/>
      <c r="B15" s="58"/>
      <c r="C15" s="58"/>
      <c r="D15" s="59"/>
      <c r="E15" s="91"/>
      <c r="F15" s="16"/>
      <c r="G15" s="122"/>
      <c r="H15" s="107"/>
      <c r="I15" s="112" t="str">
        <f t="shared" si="0"/>
        <v/>
      </c>
      <c r="J15" s="115" t="str">
        <f t="shared" si="1"/>
        <v/>
      </c>
      <c r="K15" s="130" t="str">
        <f t="shared" si="2"/>
        <v/>
      </c>
      <c r="L15" s="130" t="str">
        <f t="shared" si="2"/>
        <v/>
      </c>
      <c r="M15" s="131" t="str">
        <f t="shared" si="2"/>
        <v/>
      </c>
      <c r="N15" s="130" t="str">
        <f t="shared" si="2"/>
        <v/>
      </c>
      <c r="O15" s="130" t="str">
        <f t="shared" si="2"/>
        <v/>
      </c>
      <c r="P15" s="131" t="str">
        <f t="shared" si="2"/>
        <v/>
      </c>
      <c r="Q15" s="130" t="str">
        <f t="shared" si="2"/>
        <v/>
      </c>
      <c r="R15" s="130" t="str">
        <f t="shared" si="2"/>
        <v/>
      </c>
      <c r="S15" s="131" t="str">
        <f t="shared" si="2"/>
        <v/>
      </c>
      <c r="T15" s="23" t="str">
        <f t="shared" si="3"/>
        <v/>
      </c>
      <c r="U15" s="23" t="str">
        <f t="shared" si="4"/>
        <v/>
      </c>
      <c r="V15" s="136" t="str">
        <f t="shared" si="5"/>
        <v/>
      </c>
      <c r="W15" s="24" t="str">
        <f t="shared" si="6"/>
        <v/>
      </c>
      <c r="X15" s="23">
        <f t="shared" si="7"/>
        <v>0</v>
      </c>
      <c r="Y15" s="14" t="str">
        <f t="shared" si="8"/>
        <v/>
      </c>
      <c r="Z15" s="14" t="str">
        <f t="shared" si="8"/>
        <v/>
      </c>
      <c r="AA15" s="14" t="str">
        <f t="shared" si="8"/>
        <v/>
      </c>
      <c r="AB15" s="9" t="str">
        <f t="shared" si="9"/>
        <v/>
      </c>
      <c r="AC15" s="23">
        <f t="shared" si="10"/>
        <v>0</v>
      </c>
      <c r="AD15" s="23" t="str">
        <f t="shared" si="11"/>
        <v/>
      </c>
      <c r="AE15" s="23">
        <f t="shared" si="12"/>
        <v>0</v>
      </c>
      <c r="AF15" s="132" t="str">
        <f t="shared" si="13"/>
        <v/>
      </c>
      <c r="AG15" s="15" t="str">
        <f t="shared" si="14"/>
        <v/>
      </c>
    </row>
    <row r="16" spans="1:33" x14ac:dyDescent="0.3">
      <c r="A16" s="16"/>
      <c r="B16" s="105"/>
      <c r="C16" s="105"/>
      <c r="D16" s="16"/>
      <c r="E16" s="106"/>
      <c r="F16" s="16"/>
      <c r="G16" s="117"/>
      <c r="H16" s="118"/>
      <c r="I16" s="112" t="str">
        <f t="shared" si="0"/>
        <v/>
      </c>
      <c r="J16" s="115" t="str">
        <f t="shared" si="1"/>
        <v/>
      </c>
      <c r="K16" s="130" t="str">
        <f t="shared" si="2"/>
        <v/>
      </c>
      <c r="L16" s="130" t="str">
        <f t="shared" si="2"/>
        <v/>
      </c>
      <c r="M16" s="131" t="str">
        <f t="shared" si="2"/>
        <v/>
      </c>
      <c r="N16" s="130" t="str">
        <f t="shared" si="2"/>
        <v/>
      </c>
      <c r="O16" s="130" t="str">
        <f t="shared" si="2"/>
        <v/>
      </c>
      <c r="P16" s="131" t="str">
        <f t="shared" si="2"/>
        <v/>
      </c>
      <c r="Q16" s="130" t="str">
        <f t="shared" si="2"/>
        <v/>
      </c>
      <c r="R16" s="130" t="str">
        <f t="shared" si="2"/>
        <v/>
      </c>
      <c r="S16" s="131" t="str">
        <f t="shared" si="2"/>
        <v/>
      </c>
      <c r="T16" s="23" t="str">
        <f t="shared" si="3"/>
        <v/>
      </c>
      <c r="U16" s="23" t="str">
        <f t="shared" si="4"/>
        <v/>
      </c>
      <c r="V16" s="136" t="str">
        <f t="shared" si="5"/>
        <v/>
      </c>
      <c r="W16" s="24" t="str">
        <f t="shared" si="6"/>
        <v/>
      </c>
      <c r="X16" s="23">
        <f t="shared" si="7"/>
        <v>0</v>
      </c>
      <c r="Y16" s="14" t="str">
        <f t="shared" si="8"/>
        <v/>
      </c>
      <c r="Z16" s="14" t="str">
        <f t="shared" si="8"/>
        <v/>
      </c>
      <c r="AA16" s="14" t="str">
        <f t="shared" si="8"/>
        <v/>
      </c>
      <c r="AB16" s="9" t="str">
        <f t="shared" si="9"/>
        <v/>
      </c>
      <c r="AC16" s="23">
        <f t="shared" si="10"/>
        <v>0</v>
      </c>
      <c r="AD16" s="23" t="str">
        <f t="shared" si="11"/>
        <v/>
      </c>
      <c r="AE16" s="23">
        <f t="shared" si="12"/>
        <v>0</v>
      </c>
      <c r="AF16" s="132" t="str">
        <f t="shared" si="13"/>
        <v/>
      </c>
      <c r="AG16" s="15" t="str">
        <f t="shared" si="14"/>
        <v/>
      </c>
    </row>
    <row r="17" spans="1:33" x14ac:dyDescent="0.3">
      <c r="A17" s="146"/>
      <c r="B17" s="105"/>
      <c r="C17" s="105"/>
      <c r="D17" s="16"/>
      <c r="E17" s="106"/>
      <c r="F17" s="16"/>
      <c r="G17" s="117"/>
      <c r="H17" s="118"/>
      <c r="I17" s="112" t="str">
        <f t="shared" si="0"/>
        <v/>
      </c>
      <c r="J17" s="115" t="str">
        <f t="shared" si="1"/>
        <v/>
      </c>
      <c r="K17" s="130" t="str">
        <f t="shared" ref="K17:S26" si="15">IFERROR(VLOOKUP($A17,Resultats_Trial,K$4,FALSE),"")</f>
        <v/>
      </c>
      <c r="L17" s="130" t="str">
        <f t="shared" si="15"/>
        <v/>
      </c>
      <c r="M17" s="131" t="str">
        <f t="shared" si="15"/>
        <v/>
      </c>
      <c r="N17" s="130" t="str">
        <f t="shared" si="15"/>
        <v/>
      </c>
      <c r="O17" s="130" t="str">
        <f t="shared" si="15"/>
        <v/>
      </c>
      <c r="P17" s="131" t="str">
        <f t="shared" si="15"/>
        <v/>
      </c>
      <c r="Q17" s="130" t="str">
        <f t="shared" si="15"/>
        <v/>
      </c>
      <c r="R17" s="130" t="str">
        <f t="shared" si="15"/>
        <v/>
      </c>
      <c r="S17" s="131" t="str">
        <f t="shared" si="15"/>
        <v/>
      </c>
      <c r="T17" s="23" t="str">
        <f t="shared" si="3"/>
        <v/>
      </c>
      <c r="U17" s="23" t="str">
        <f t="shared" si="4"/>
        <v/>
      </c>
      <c r="V17" s="136" t="str">
        <f t="shared" si="5"/>
        <v/>
      </c>
      <c r="W17" s="24" t="str">
        <f t="shared" si="6"/>
        <v/>
      </c>
      <c r="X17" s="23">
        <f t="shared" si="7"/>
        <v>0</v>
      </c>
      <c r="Y17" s="14" t="str">
        <f t="shared" si="8"/>
        <v/>
      </c>
      <c r="Z17" s="14" t="str">
        <f t="shared" si="8"/>
        <v/>
      </c>
      <c r="AA17" s="14" t="str">
        <f t="shared" si="8"/>
        <v/>
      </c>
      <c r="AB17" s="9" t="str">
        <f t="shared" si="9"/>
        <v/>
      </c>
      <c r="AC17" s="23">
        <f t="shared" si="10"/>
        <v>0</v>
      </c>
      <c r="AD17" s="23" t="str">
        <f t="shared" si="11"/>
        <v/>
      </c>
      <c r="AE17" s="23">
        <f t="shared" si="12"/>
        <v>0</v>
      </c>
      <c r="AF17" s="132" t="str">
        <f t="shared" si="13"/>
        <v/>
      </c>
      <c r="AG17" s="15" t="str">
        <f t="shared" si="14"/>
        <v/>
      </c>
    </row>
    <row r="18" spans="1:33" x14ac:dyDescent="0.3">
      <c r="A18" s="146"/>
      <c r="B18" s="105"/>
      <c r="C18" s="105"/>
      <c r="D18" s="16"/>
      <c r="E18" s="106"/>
      <c r="F18" s="16"/>
      <c r="G18" s="117"/>
      <c r="H18" s="118"/>
      <c r="I18" s="112" t="str">
        <f t="shared" si="0"/>
        <v/>
      </c>
      <c r="J18" s="115" t="str">
        <f t="shared" si="1"/>
        <v/>
      </c>
      <c r="K18" s="130" t="str">
        <f t="shared" si="15"/>
        <v/>
      </c>
      <c r="L18" s="130" t="str">
        <f t="shared" si="15"/>
        <v/>
      </c>
      <c r="M18" s="131" t="str">
        <f t="shared" si="15"/>
        <v/>
      </c>
      <c r="N18" s="130" t="str">
        <f t="shared" si="15"/>
        <v/>
      </c>
      <c r="O18" s="130" t="str">
        <f t="shared" si="15"/>
        <v/>
      </c>
      <c r="P18" s="131" t="str">
        <f t="shared" si="15"/>
        <v/>
      </c>
      <c r="Q18" s="130" t="str">
        <f t="shared" si="15"/>
        <v/>
      </c>
      <c r="R18" s="130" t="str">
        <f t="shared" si="15"/>
        <v/>
      </c>
      <c r="S18" s="131" t="str">
        <f t="shared" si="15"/>
        <v/>
      </c>
      <c r="T18" s="23" t="str">
        <f t="shared" si="3"/>
        <v/>
      </c>
      <c r="U18" s="23" t="str">
        <f t="shared" si="4"/>
        <v/>
      </c>
      <c r="V18" s="136" t="str">
        <f t="shared" si="5"/>
        <v/>
      </c>
      <c r="W18" s="24" t="str">
        <f t="shared" si="6"/>
        <v/>
      </c>
      <c r="X18" s="23">
        <f t="shared" si="7"/>
        <v>0</v>
      </c>
      <c r="Y18" s="14" t="str">
        <f t="shared" si="8"/>
        <v/>
      </c>
      <c r="Z18" s="14" t="str">
        <f t="shared" si="8"/>
        <v/>
      </c>
      <c r="AA18" s="14" t="str">
        <f t="shared" si="8"/>
        <v/>
      </c>
      <c r="AB18" s="9" t="str">
        <f t="shared" si="9"/>
        <v/>
      </c>
      <c r="AC18" s="23">
        <f t="shared" si="10"/>
        <v>0</v>
      </c>
      <c r="AD18" s="23" t="str">
        <f t="shared" si="11"/>
        <v/>
      </c>
      <c r="AE18" s="23">
        <f t="shared" si="12"/>
        <v>0</v>
      </c>
      <c r="AF18" s="132" t="str">
        <f t="shared" si="13"/>
        <v/>
      </c>
      <c r="AG18" s="15" t="str">
        <f t="shared" si="14"/>
        <v/>
      </c>
    </row>
    <row r="19" spans="1:33" x14ac:dyDescent="0.3">
      <c r="A19" s="71"/>
      <c r="B19" s="105"/>
      <c r="C19" s="105"/>
      <c r="D19" s="16"/>
      <c r="E19" s="106"/>
      <c r="F19" s="121"/>
      <c r="G19" s="117"/>
      <c r="H19" s="118"/>
      <c r="I19" s="112" t="str">
        <f t="shared" si="0"/>
        <v/>
      </c>
      <c r="J19" s="115" t="str">
        <f t="shared" si="1"/>
        <v/>
      </c>
      <c r="K19" s="130" t="str">
        <f t="shared" si="15"/>
        <v/>
      </c>
      <c r="L19" s="130" t="str">
        <f t="shared" si="15"/>
        <v/>
      </c>
      <c r="M19" s="131" t="str">
        <f t="shared" si="15"/>
        <v/>
      </c>
      <c r="N19" s="130" t="str">
        <f t="shared" si="15"/>
        <v/>
      </c>
      <c r="O19" s="130" t="str">
        <f t="shared" si="15"/>
        <v/>
      </c>
      <c r="P19" s="131" t="str">
        <f t="shared" si="15"/>
        <v/>
      </c>
      <c r="Q19" s="130" t="str">
        <f t="shared" si="15"/>
        <v/>
      </c>
      <c r="R19" s="130" t="str">
        <f t="shared" si="15"/>
        <v/>
      </c>
      <c r="S19" s="131" t="str">
        <f t="shared" si="15"/>
        <v/>
      </c>
      <c r="T19" s="23" t="str">
        <f t="shared" si="3"/>
        <v/>
      </c>
      <c r="U19" s="23" t="str">
        <f t="shared" si="4"/>
        <v/>
      </c>
      <c r="V19" s="136" t="str">
        <f t="shared" si="5"/>
        <v/>
      </c>
      <c r="W19" s="24" t="str">
        <f t="shared" si="6"/>
        <v/>
      </c>
      <c r="X19" s="23">
        <f t="shared" si="7"/>
        <v>0</v>
      </c>
      <c r="Y19" s="14" t="str">
        <f t="shared" si="8"/>
        <v/>
      </c>
      <c r="Z19" s="14" t="str">
        <f t="shared" si="8"/>
        <v/>
      </c>
      <c r="AA19" s="14" t="str">
        <f t="shared" si="8"/>
        <v/>
      </c>
      <c r="AB19" s="9" t="str">
        <f t="shared" si="9"/>
        <v/>
      </c>
      <c r="AC19" s="23">
        <f t="shared" si="10"/>
        <v>0</v>
      </c>
      <c r="AD19" s="23" t="str">
        <f t="shared" si="11"/>
        <v/>
      </c>
      <c r="AE19" s="23">
        <f t="shared" si="12"/>
        <v>0</v>
      </c>
      <c r="AF19" s="132" t="str">
        <f t="shared" si="13"/>
        <v/>
      </c>
      <c r="AG19" s="15" t="str">
        <f t="shared" si="14"/>
        <v/>
      </c>
    </row>
    <row r="20" spans="1:33" x14ac:dyDescent="0.3">
      <c r="A20" s="71"/>
      <c r="B20" s="105"/>
      <c r="C20" s="105"/>
      <c r="D20" s="16"/>
      <c r="E20" s="106"/>
      <c r="F20" s="116"/>
      <c r="G20" s="117"/>
      <c r="H20" s="118"/>
      <c r="I20" s="112" t="str">
        <f t="shared" si="0"/>
        <v/>
      </c>
      <c r="J20" s="115" t="str">
        <f t="shared" si="1"/>
        <v/>
      </c>
      <c r="K20" s="130" t="str">
        <f t="shared" si="15"/>
        <v/>
      </c>
      <c r="L20" s="130" t="str">
        <f t="shared" si="15"/>
        <v/>
      </c>
      <c r="M20" s="131" t="str">
        <f t="shared" si="15"/>
        <v/>
      </c>
      <c r="N20" s="130" t="str">
        <f t="shared" si="15"/>
        <v/>
      </c>
      <c r="O20" s="130" t="str">
        <f t="shared" si="15"/>
        <v/>
      </c>
      <c r="P20" s="131" t="str">
        <f t="shared" si="15"/>
        <v/>
      </c>
      <c r="Q20" s="130" t="str">
        <f t="shared" si="15"/>
        <v/>
      </c>
      <c r="R20" s="130" t="str">
        <f t="shared" si="15"/>
        <v/>
      </c>
      <c r="S20" s="131" t="str">
        <f t="shared" si="15"/>
        <v/>
      </c>
      <c r="T20" s="23" t="str">
        <f t="shared" si="3"/>
        <v/>
      </c>
      <c r="U20" s="23" t="str">
        <f t="shared" si="4"/>
        <v/>
      </c>
      <c r="V20" s="136" t="str">
        <f t="shared" si="5"/>
        <v/>
      </c>
      <c r="W20" s="24" t="str">
        <f t="shared" si="6"/>
        <v/>
      </c>
      <c r="X20" s="23">
        <f t="shared" si="7"/>
        <v>0</v>
      </c>
      <c r="Y20" s="14" t="str">
        <f t="shared" si="8"/>
        <v/>
      </c>
      <c r="Z20" s="14" t="str">
        <f t="shared" si="8"/>
        <v/>
      </c>
      <c r="AA20" s="14" t="str">
        <f t="shared" si="8"/>
        <v/>
      </c>
      <c r="AB20" s="9" t="str">
        <f t="shared" si="9"/>
        <v/>
      </c>
      <c r="AC20" s="23">
        <f t="shared" si="10"/>
        <v>0</v>
      </c>
      <c r="AD20" s="23" t="str">
        <f t="shared" si="11"/>
        <v/>
      </c>
      <c r="AE20" s="23">
        <f t="shared" si="12"/>
        <v>0</v>
      </c>
      <c r="AF20" s="132" t="str">
        <f t="shared" si="13"/>
        <v/>
      </c>
      <c r="AG20" s="15" t="str">
        <f t="shared" si="14"/>
        <v/>
      </c>
    </row>
    <row r="21" spans="1:33" x14ac:dyDescent="0.3">
      <c r="A21" s="71"/>
      <c r="B21" s="105"/>
      <c r="C21" s="105"/>
      <c r="D21" s="16"/>
      <c r="E21" s="106"/>
      <c r="F21" s="116"/>
      <c r="G21" s="123"/>
      <c r="H21" s="118"/>
      <c r="I21" s="112" t="str">
        <f t="shared" si="0"/>
        <v/>
      </c>
      <c r="J21" s="115" t="str">
        <f t="shared" si="1"/>
        <v/>
      </c>
      <c r="K21" s="130" t="str">
        <f t="shared" si="15"/>
        <v/>
      </c>
      <c r="L21" s="130" t="str">
        <f t="shared" si="15"/>
        <v/>
      </c>
      <c r="M21" s="131" t="str">
        <f t="shared" si="15"/>
        <v/>
      </c>
      <c r="N21" s="130" t="str">
        <f t="shared" si="15"/>
        <v/>
      </c>
      <c r="O21" s="130" t="str">
        <f t="shared" si="15"/>
        <v/>
      </c>
      <c r="P21" s="131" t="str">
        <f t="shared" si="15"/>
        <v/>
      </c>
      <c r="Q21" s="130" t="str">
        <f t="shared" si="15"/>
        <v/>
      </c>
      <c r="R21" s="130" t="str">
        <f t="shared" si="15"/>
        <v/>
      </c>
      <c r="S21" s="131" t="str">
        <f t="shared" si="15"/>
        <v/>
      </c>
      <c r="T21" s="23" t="str">
        <f t="shared" si="3"/>
        <v/>
      </c>
      <c r="U21" s="23" t="str">
        <f t="shared" si="4"/>
        <v/>
      </c>
      <c r="V21" s="136" t="str">
        <f t="shared" si="5"/>
        <v/>
      </c>
      <c r="W21" s="24" t="str">
        <f t="shared" si="6"/>
        <v/>
      </c>
      <c r="X21" s="23">
        <f t="shared" si="7"/>
        <v>0</v>
      </c>
      <c r="Y21" s="14" t="str">
        <f t="shared" si="8"/>
        <v/>
      </c>
      <c r="Z21" s="14" t="str">
        <f t="shared" si="8"/>
        <v/>
      </c>
      <c r="AA21" s="14" t="str">
        <f t="shared" si="8"/>
        <v/>
      </c>
      <c r="AB21" s="9" t="str">
        <f t="shared" si="9"/>
        <v/>
      </c>
      <c r="AC21" s="23">
        <f t="shared" si="10"/>
        <v>0</v>
      </c>
      <c r="AD21" s="23" t="str">
        <f t="shared" si="11"/>
        <v/>
      </c>
      <c r="AE21" s="23">
        <f t="shared" si="12"/>
        <v>0</v>
      </c>
      <c r="AF21" s="132" t="str">
        <f t="shared" si="13"/>
        <v/>
      </c>
      <c r="AG21" s="15" t="str">
        <f t="shared" si="14"/>
        <v/>
      </c>
    </row>
    <row r="22" spans="1:33" x14ac:dyDescent="0.3">
      <c r="A22" s="71"/>
      <c r="B22" s="105"/>
      <c r="C22" s="105"/>
      <c r="D22" s="16"/>
      <c r="E22" s="106"/>
      <c r="F22" s="116"/>
      <c r="G22" s="117"/>
      <c r="H22" s="118"/>
      <c r="I22" s="112" t="str">
        <f t="shared" si="0"/>
        <v/>
      </c>
      <c r="J22" s="115" t="str">
        <f t="shared" si="1"/>
        <v/>
      </c>
      <c r="K22" s="130" t="str">
        <f t="shared" si="15"/>
        <v/>
      </c>
      <c r="L22" s="130" t="str">
        <f t="shared" si="15"/>
        <v/>
      </c>
      <c r="M22" s="131" t="str">
        <f t="shared" si="15"/>
        <v/>
      </c>
      <c r="N22" s="130" t="str">
        <f t="shared" si="15"/>
        <v/>
      </c>
      <c r="O22" s="130" t="str">
        <f t="shared" si="15"/>
        <v/>
      </c>
      <c r="P22" s="131" t="str">
        <f t="shared" si="15"/>
        <v/>
      </c>
      <c r="Q22" s="130" t="str">
        <f t="shared" si="15"/>
        <v/>
      </c>
      <c r="R22" s="130" t="str">
        <f t="shared" si="15"/>
        <v/>
      </c>
      <c r="S22" s="131" t="str">
        <f t="shared" si="15"/>
        <v/>
      </c>
      <c r="T22" s="23" t="str">
        <f t="shared" si="3"/>
        <v/>
      </c>
      <c r="U22" s="23" t="str">
        <f t="shared" si="4"/>
        <v/>
      </c>
      <c r="V22" s="136" t="str">
        <f t="shared" si="5"/>
        <v/>
      </c>
      <c r="W22" s="24" t="str">
        <f t="shared" si="6"/>
        <v/>
      </c>
      <c r="X22" s="23">
        <f t="shared" si="7"/>
        <v>0</v>
      </c>
      <c r="Y22" s="14" t="str">
        <f t="shared" si="8"/>
        <v/>
      </c>
      <c r="Z22" s="14" t="str">
        <f t="shared" si="8"/>
        <v/>
      </c>
      <c r="AA22" s="14" t="str">
        <f t="shared" si="8"/>
        <v/>
      </c>
      <c r="AB22" s="9" t="str">
        <f t="shared" si="9"/>
        <v/>
      </c>
      <c r="AC22" s="23">
        <f t="shared" si="10"/>
        <v>0</v>
      </c>
      <c r="AD22" s="23" t="str">
        <f t="shared" si="11"/>
        <v/>
      </c>
      <c r="AE22" s="23">
        <f t="shared" si="12"/>
        <v>0</v>
      </c>
      <c r="AF22" s="132" t="str">
        <f t="shared" si="13"/>
        <v/>
      </c>
      <c r="AG22" s="15" t="str">
        <f t="shared" si="14"/>
        <v/>
      </c>
    </row>
    <row r="23" spans="1:33" x14ac:dyDescent="0.3">
      <c r="A23" s="71"/>
      <c r="B23" s="105"/>
      <c r="C23" s="105"/>
      <c r="D23" s="16"/>
      <c r="E23" s="106"/>
      <c r="F23" s="116"/>
      <c r="G23" s="117"/>
      <c r="H23" s="118"/>
      <c r="I23" s="112" t="str">
        <f t="shared" si="0"/>
        <v/>
      </c>
      <c r="J23" s="115" t="str">
        <f t="shared" si="1"/>
        <v/>
      </c>
      <c r="K23" s="130" t="str">
        <f t="shared" si="15"/>
        <v/>
      </c>
      <c r="L23" s="130" t="str">
        <f t="shared" si="15"/>
        <v/>
      </c>
      <c r="M23" s="131" t="str">
        <f t="shared" si="15"/>
        <v/>
      </c>
      <c r="N23" s="130" t="str">
        <f t="shared" si="15"/>
        <v/>
      </c>
      <c r="O23" s="130" t="str">
        <f t="shared" si="15"/>
        <v/>
      </c>
      <c r="P23" s="131" t="str">
        <f t="shared" si="15"/>
        <v/>
      </c>
      <c r="Q23" s="130" t="str">
        <f t="shared" si="15"/>
        <v/>
      </c>
      <c r="R23" s="130" t="str">
        <f t="shared" si="15"/>
        <v/>
      </c>
      <c r="S23" s="131" t="str">
        <f t="shared" si="15"/>
        <v/>
      </c>
      <c r="T23" s="23" t="str">
        <f t="shared" si="3"/>
        <v/>
      </c>
      <c r="U23" s="23" t="str">
        <f t="shared" si="4"/>
        <v/>
      </c>
      <c r="V23" s="136" t="str">
        <f t="shared" si="5"/>
        <v/>
      </c>
      <c r="W23" s="24" t="str">
        <f t="shared" si="6"/>
        <v/>
      </c>
      <c r="X23" s="23">
        <f t="shared" si="7"/>
        <v>0</v>
      </c>
      <c r="Y23" s="14" t="str">
        <f t="shared" si="8"/>
        <v/>
      </c>
      <c r="Z23" s="14" t="str">
        <f t="shared" si="8"/>
        <v/>
      </c>
      <c r="AA23" s="14" t="str">
        <f t="shared" si="8"/>
        <v/>
      </c>
      <c r="AB23" s="9" t="str">
        <f t="shared" si="9"/>
        <v/>
      </c>
      <c r="AC23" s="23">
        <f t="shared" si="10"/>
        <v>0</v>
      </c>
      <c r="AD23" s="23" t="str">
        <f t="shared" si="11"/>
        <v/>
      </c>
      <c r="AE23" s="23">
        <f t="shared" si="12"/>
        <v>0</v>
      </c>
      <c r="AF23" s="132" t="str">
        <f t="shared" si="13"/>
        <v/>
      </c>
      <c r="AG23" s="15" t="str">
        <f t="shared" si="14"/>
        <v/>
      </c>
    </row>
    <row r="24" spans="1:33" x14ac:dyDescent="0.3">
      <c r="A24" s="71"/>
      <c r="B24" s="60"/>
      <c r="C24" s="60"/>
      <c r="D24" s="59"/>
      <c r="E24" s="91"/>
      <c r="F24" s="116"/>
      <c r="G24" s="122"/>
      <c r="H24" s="107"/>
      <c r="I24" s="112" t="str">
        <f t="shared" si="0"/>
        <v/>
      </c>
      <c r="J24" s="115" t="str">
        <f t="shared" si="1"/>
        <v/>
      </c>
      <c r="K24" s="130" t="str">
        <f t="shared" si="15"/>
        <v/>
      </c>
      <c r="L24" s="130" t="str">
        <f t="shared" si="15"/>
        <v/>
      </c>
      <c r="M24" s="131" t="str">
        <f t="shared" si="15"/>
        <v/>
      </c>
      <c r="N24" s="130" t="str">
        <f t="shared" si="15"/>
        <v/>
      </c>
      <c r="O24" s="130" t="str">
        <f t="shared" si="15"/>
        <v/>
      </c>
      <c r="P24" s="131" t="str">
        <f t="shared" si="15"/>
        <v/>
      </c>
      <c r="Q24" s="130" t="str">
        <f t="shared" si="15"/>
        <v/>
      </c>
      <c r="R24" s="130" t="str">
        <f t="shared" si="15"/>
        <v/>
      </c>
      <c r="S24" s="131" t="str">
        <f t="shared" si="15"/>
        <v/>
      </c>
      <c r="T24" s="23" t="str">
        <f t="shared" si="3"/>
        <v/>
      </c>
      <c r="U24" s="23" t="str">
        <f t="shared" si="4"/>
        <v/>
      </c>
      <c r="V24" s="136" t="str">
        <f t="shared" si="5"/>
        <v/>
      </c>
      <c r="W24" s="24" t="str">
        <f t="shared" si="6"/>
        <v/>
      </c>
      <c r="X24" s="23">
        <f t="shared" si="7"/>
        <v>0</v>
      </c>
      <c r="Y24" s="14" t="str">
        <f t="shared" si="8"/>
        <v/>
      </c>
      <c r="Z24" s="14" t="str">
        <f t="shared" si="8"/>
        <v/>
      </c>
      <c r="AA24" s="14" t="str">
        <f t="shared" si="8"/>
        <v/>
      </c>
      <c r="AB24" s="9" t="str">
        <f t="shared" si="9"/>
        <v/>
      </c>
      <c r="AC24" s="23">
        <f t="shared" si="10"/>
        <v>0</v>
      </c>
      <c r="AD24" s="23" t="str">
        <f t="shared" si="11"/>
        <v/>
      </c>
      <c r="AE24" s="23">
        <f t="shared" si="12"/>
        <v>0</v>
      </c>
      <c r="AF24" s="132" t="str">
        <f t="shared" si="13"/>
        <v/>
      </c>
      <c r="AG24" s="15" t="str">
        <f t="shared" si="14"/>
        <v/>
      </c>
    </row>
    <row r="25" spans="1:33" x14ac:dyDescent="0.3">
      <c r="A25" s="71"/>
      <c r="B25" s="105"/>
      <c r="C25" s="105"/>
      <c r="D25" s="16"/>
      <c r="E25" s="106"/>
      <c r="F25" s="116"/>
      <c r="G25" s="117"/>
      <c r="H25" s="118"/>
      <c r="I25" s="112" t="str">
        <f t="shared" si="0"/>
        <v/>
      </c>
      <c r="J25" s="115" t="str">
        <f t="shared" si="1"/>
        <v/>
      </c>
      <c r="K25" s="130" t="str">
        <f t="shared" si="15"/>
        <v/>
      </c>
      <c r="L25" s="130" t="str">
        <f t="shared" si="15"/>
        <v/>
      </c>
      <c r="M25" s="131" t="str">
        <f t="shared" si="15"/>
        <v/>
      </c>
      <c r="N25" s="130" t="str">
        <f t="shared" si="15"/>
        <v/>
      </c>
      <c r="O25" s="130" t="str">
        <f t="shared" si="15"/>
        <v/>
      </c>
      <c r="P25" s="131" t="str">
        <f t="shared" si="15"/>
        <v/>
      </c>
      <c r="Q25" s="130" t="str">
        <f t="shared" si="15"/>
        <v/>
      </c>
      <c r="R25" s="130" t="str">
        <f t="shared" si="15"/>
        <v/>
      </c>
      <c r="S25" s="131" t="str">
        <f t="shared" si="15"/>
        <v/>
      </c>
      <c r="T25" s="23" t="str">
        <f t="shared" si="3"/>
        <v/>
      </c>
      <c r="U25" s="23" t="str">
        <f t="shared" si="4"/>
        <v/>
      </c>
      <c r="V25" s="136" t="str">
        <f t="shared" si="5"/>
        <v/>
      </c>
      <c r="W25" s="24" t="str">
        <f t="shared" si="6"/>
        <v/>
      </c>
      <c r="X25" s="23">
        <f t="shared" si="7"/>
        <v>0</v>
      </c>
      <c r="Y25" s="14" t="str">
        <f t="shared" si="8"/>
        <v/>
      </c>
      <c r="Z25" s="14" t="str">
        <f t="shared" si="8"/>
        <v/>
      </c>
      <c r="AA25" s="14" t="str">
        <f t="shared" si="8"/>
        <v/>
      </c>
      <c r="AB25" s="9" t="str">
        <f t="shared" si="9"/>
        <v/>
      </c>
      <c r="AC25" s="23">
        <f t="shared" si="10"/>
        <v>0</v>
      </c>
      <c r="AD25" s="23" t="str">
        <f t="shared" si="11"/>
        <v/>
      </c>
      <c r="AE25" s="23">
        <f t="shared" si="12"/>
        <v>0</v>
      </c>
      <c r="AF25" s="132" t="str">
        <f t="shared" si="13"/>
        <v/>
      </c>
      <c r="AG25" s="15" t="str">
        <f t="shared" si="14"/>
        <v/>
      </c>
    </row>
    <row r="26" spans="1:33" x14ac:dyDescent="0.3">
      <c r="A26" s="71"/>
      <c r="B26" s="105"/>
      <c r="C26" s="105"/>
      <c r="D26" s="16"/>
      <c r="E26" s="106"/>
      <c r="F26" s="116"/>
      <c r="G26" s="117"/>
      <c r="H26" s="118"/>
      <c r="I26" s="112" t="str">
        <f t="shared" si="0"/>
        <v/>
      </c>
      <c r="J26" s="115" t="str">
        <f t="shared" si="1"/>
        <v/>
      </c>
      <c r="K26" s="130" t="str">
        <f t="shared" si="15"/>
        <v/>
      </c>
      <c r="L26" s="130" t="str">
        <f t="shared" si="15"/>
        <v/>
      </c>
      <c r="M26" s="131" t="str">
        <f t="shared" si="15"/>
        <v/>
      </c>
      <c r="N26" s="130" t="str">
        <f t="shared" si="15"/>
        <v/>
      </c>
      <c r="O26" s="130" t="str">
        <f t="shared" si="15"/>
        <v/>
      </c>
      <c r="P26" s="131" t="str">
        <f t="shared" si="15"/>
        <v/>
      </c>
      <c r="Q26" s="130" t="str">
        <f t="shared" si="15"/>
        <v/>
      </c>
      <c r="R26" s="130" t="str">
        <f t="shared" si="15"/>
        <v/>
      </c>
      <c r="S26" s="131" t="str">
        <f t="shared" si="15"/>
        <v/>
      </c>
      <c r="T26" s="23" t="str">
        <f t="shared" si="3"/>
        <v/>
      </c>
      <c r="U26" s="23" t="str">
        <f t="shared" si="4"/>
        <v/>
      </c>
      <c r="V26" s="136" t="str">
        <f t="shared" si="5"/>
        <v/>
      </c>
      <c r="W26" s="24" t="str">
        <f t="shared" si="6"/>
        <v/>
      </c>
      <c r="X26" s="23">
        <f t="shared" si="7"/>
        <v>0</v>
      </c>
      <c r="Y26" s="14" t="str">
        <f t="shared" si="8"/>
        <v/>
      </c>
      <c r="Z26" s="14" t="str">
        <f t="shared" si="8"/>
        <v/>
      </c>
      <c r="AA26" s="14" t="str">
        <f t="shared" si="8"/>
        <v/>
      </c>
      <c r="AB26" s="9" t="str">
        <f t="shared" si="9"/>
        <v/>
      </c>
      <c r="AC26" s="23">
        <f t="shared" si="10"/>
        <v>0</v>
      </c>
      <c r="AD26" s="23" t="str">
        <f t="shared" si="11"/>
        <v/>
      </c>
      <c r="AE26" s="23">
        <f t="shared" si="12"/>
        <v>0</v>
      </c>
      <c r="AF26" s="132" t="str">
        <f t="shared" si="13"/>
        <v/>
      </c>
      <c r="AG26" s="15" t="str">
        <f t="shared" si="14"/>
        <v/>
      </c>
    </row>
    <row r="27" spans="1:33" x14ac:dyDescent="0.3">
      <c r="A27" s="71"/>
      <c r="B27" s="105"/>
      <c r="C27" s="105"/>
      <c r="D27" s="16"/>
      <c r="E27" s="106"/>
      <c r="F27" s="116"/>
      <c r="G27" s="117"/>
      <c r="H27" s="118"/>
      <c r="I27" s="112" t="str">
        <f t="shared" si="0"/>
        <v/>
      </c>
      <c r="J27" s="115" t="str">
        <f t="shared" si="1"/>
        <v/>
      </c>
      <c r="K27" s="130" t="str">
        <f t="shared" ref="K27:S36" si="16">IFERROR(VLOOKUP($A27,Resultats_Trial,K$4,FALSE),"")</f>
        <v/>
      </c>
      <c r="L27" s="130" t="str">
        <f t="shared" si="16"/>
        <v/>
      </c>
      <c r="M27" s="131" t="str">
        <f t="shared" si="16"/>
        <v/>
      </c>
      <c r="N27" s="130" t="str">
        <f t="shared" si="16"/>
        <v/>
      </c>
      <c r="O27" s="130" t="str">
        <f t="shared" si="16"/>
        <v/>
      </c>
      <c r="P27" s="131" t="str">
        <f t="shared" si="16"/>
        <v/>
      </c>
      <c r="Q27" s="130" t="str">
        <f t="shared" si="16"/>
        <v/>
      </c>
      <c r="R27" s="130" t="str">
        <f t="shared" si="16"/>
        <v/>
      </c>
      <c r="S27" s="131" t="str">
        <f t="shared" si="16"/>
        <v/>
      </c>
      <c r="T27" s="23" t="str">
        <f t="shared" si="3"/>
        <v/>
      </c>
      <c r="U27" s="23" t="str">
        <f t="shared" si="4"/>
        <v/>
      </c>
      <c r="V27" s="136" t="str">
        <f t="shared" si="5"/>
        <v/>
      </c>
      <c r="W27" s="24" t="str">
        <f t="shared" si="6"/>
        <v/>
      </c>
      <c r="X27" s="23">
        <f t="shared" si="7"/>
        <v>0</v>
      </c>
      <c r="Y27" s="14" t="str">
        <f t="shared" ref="Y27:AA46" si="17">IF($A27&lt;&gt;"",IFERROR(VLOOKUP($A27,Resultats_DH,Y$4,FALSE),"-"),"")</f>
        <v/>
      </c>
      <c r="Z27" s="14" t="str">
        <f t="shared" si="17"/>
        <v/>
      </c>
      <c r="AA27" s="14" t="str">
        <f t="shared" si="17"/>
        <v/>
      </c>
      <c r="AB27" s="9" t="str">
        <f t="shared" si="9"/>
        <v/>
      </c>
      <c r="AC27" s="23">
        <f t="shared" si="10"/>
        <v>0</v>
      </c>
      <c r="AD27" s="23" t="str">
        <f t="shared" si="11"/>
        <v/>
      </c>
      <c r="AE27" s="23">
        <f t="shared" si="12"/>
        <v>0</v>
      </c>
      <c r="AF27" s="132" t="str">
        <f t="shared" si="13"/>
        <v/>
      </c>
      <c r="AG27" s="15" t="str">
        <f t="shared" si="14"/>
        <v/>
      </c>
    </row>
    <row r="28" spans="1:33" x14ac:dyDescent="0.3">
      <c r="A28" s="71"/>
      <c r="B28" s="58"/>
      <c r="C28" s="58"/>
      <c r="D28" s="59"/>
      <c r="E28" s="91"/>
      <c r="F28" s="116"/>
      <c r="G28" s="119"/>
      <c r="H28" s="107"/>
      <c r="I28" s="112" t="str">
        <f t="shared" si="0"/>
        <v/>
      </c>
      <c r="J28" s="115" t="str">
        <f t="shared" si="1"/>
        <v/>
      </c>
      <c r="K28" s="130" t="str">
        <f t="shared" si="16"/>
        <v/>
      </c>
      <c r="L28" s="130" t="str">
        <f t="shared" si="16"/>
        <v/>
      </c>
      <c r="M28" s="131" t="str">
        <f t="shared" si="16"/>
        <v/>
      </c>
      <c r="N28" s="130" t="str">
        <f t="shared" si="16"/>
        <v/>
      </c>
      <c r="O28" s="130" t="str">
        <f t="shared" si="16"/>
        <v/>
      </c>
      <c r="P28" s="131" t="str">
        <f t="shared" si="16"/>
        <v/>
      </c>
      <c r="Q28" s="130" t="str">
        <f t="shared" si="16"/>
        <v/>
      </c>
      <c r="R28" s="130" t="str">
        <f t="shared" si="16"/>
        <v/>
      </c>
      <c r="S28" s="131" t="str">
        <f t="shared" si="16"/>
        <v/>
      </c>
      <c r="T28" s="23" t="str">
        <f t="shared" si="3"/>
        <v/>
      </c>
      <c r="U28" s="23" t="str">
        <f t="shared" si="4"/>
        <v/>
      </c>
      <c r="V28" s="136" t="str">
        <f t="shared" si="5"/>
        <v/>
      </c>
      <c r="W28" s="24" t="str">
        <f t="shared" si="6"/>
        <v/>
      </c>
      <c r="X28" s="23">
        <f t="shared" si="7"/>
        <v>0</v>
      </c>
      <c r="Y28" s="14" t="str">
        <f t="shared" si="17"/>
        <v/>
      </c>
      <c r="Z28" s="14" t="str">
        <f t="shared" si="17"/>
        <v/>
      </c>
      <c r="AA28" s="14" t="str">
        <f t="shared" si="17"/>
        <v/>
      </c>
      <c r="AB28" s="9" t="str">
        <f t="shared" si="9"/>
        <v/>
      </c>
      <c r="AC28" s="23">
        <f t="shared" si="10"/>
        <v>0</v>
      </c>
      <c r="AD28" s="23" t="str">
        <f t="shared" si="11"/>
        <v/>
      </c>
      <c r="AE28" s="23">
        <f t="shared" si="12"/>
        <v>0</v>
      </c>
      <c r="AF28" s="132" t="str">
        <f t="shared" si="13"/>
        <v/>
      </c>
      <c r="AG28" s="15" t="str">
        <f t="shared" si="14"/>
        <v/>
      </c>
    </row>
    <row r="29" spans="1:33" x14ac:dyDescent="0.3">
      <c r="A29" s="71"/>
      <c r="B29" s="105"/>
      <c r="C29" s="105"/>
      <c r="D29" s="16"/>
      <c r="E29" s="106"/>
      <c r="F29" s="116"/>
      <c r="G29" s="117"/>
      <c r="H29" s="118"/>
      <c r="I29" s="112" t="str">
        <f t="shared" si="0"/>
        <v/>
      </c>
      <c r="J29" s="115" t="str">
        <f t="shared" si="1"/>
        <v/>
      </c>
      <c r="K29" s="130" t="str">
        <f t="shared" si="16"/>
        <v/>
      </c>
      <c r="L29" s="130" t="str">
        <f t="shared" si="16"/>
        <v/>
      </c>
      <c r="M29" s="131" t="str">
        <f t="shared" si="16"/>
        <v/>
      </c>
      <c r="N29" s="130" t="str">
        <f t="shared" si="16"/>
        <v/>
      </c>
      <c r="O29" s="130" t="str">
        <f t="shared" si="16"/>
        <v/>
      </c>
      <c r="P29" s="131" t="str">
        <f t="shared" si="16"/>
        <v/>
      </c>
      <c r="Q29" s="130" t="str">
        <f t="shared" si="16"/>
        <v/>
      </c>
      <c r="R29" s="130" t="str">
        <f t="shared" si="16"/>
        <v/>
      </c>
      <c r="S29" s="131" t="str">
        <f t="shared" si="16"/>
        <v/>
      </c>
      <c r="T29" s="23" t="str">
        <f t="shared" si="3"/>
        <v/>
      </c>
      <c r="U29" s="23" t="str">
        <f t="shared" si="4"/>
        <v/>
      </c>
      <c r="V29" s="136" t="str">
        <f t="shared" si="5"/>
        <v/>
      </c>
      <c r="W29" s="24" t="str">
        <f t="shared" si="6"/>
        <v/>
      </c>
      <c r="X29" s="23">
        <f t="shared" si="7"/>
        <v>0</v>
      </c>
      <c r="Y29" s="14" t="str">
        <f t="shared" si="17"/>
        <v/>
      </c>
      <c r="Z29" s="14" t="str">
        <f t="shared" si="17"/>
        <v/>
      </c>
      <c r="AA29" s="14" t="str">
        <f t="shared" si="17"/>
        <v/>
      </c>
      <c r="AB29" s="9" t="str">
        <f t="shared" si="9"/>
        <v/>
      </c>
      <c r="AC29" s="23">
        <f t="shared" si="10"/>
        <v>0</v>
      </c>
      <c r="AD29" s="23" t="str">
        <f t="shared" si="11"/>
        <v/>
      </c>
      <c r="AE29" s="23">
        <f t="shared" si="12"/>
        <v>0</v>
      </c>
      <c r="AF29" s="132" t="str">
        <f t="shared" si="13"/>
        <v/>
      </c>
      <c r="AG29" s="15" t="str">
        <f t="shared" si="14"/>
        <v/>
      </c>
    </row>
    <row r="30" spans="1:33" x14ac:dyDescent="0.3">
      <c r="A30" s="71"/>
      <c r="B30" s="105"/>
      <c r="C30" s="105"/>
      <c r="D30" s="16"/>
      <c r="E30" s="106"/>
      <c r="F30" s="116"/>
      <c r="G30" s="117"/>
      <c r="H30" s="118"/>
      <c r="I30" s="112" t="str">
        <f t="shared" si="0"/>
        <v/>
      </c>
      <c r="J30" s="115" t="str">
        <f t="shared" si="1"/>
        <v/>
      </c>
      <c r="K30" s="130" t="str">
        <f t="shared" si="16"/>
        <v/>
      </c>
      <c r="L30" s="130" t="str">
        <f t="shared" si="16"/>
        <v/>
      </c>
      <c r="M30" s="131" t="str">
        <f t="shared" si="16"/>
        <v/>
      </c>
      <c r="N30" s="130" t="str">
        <f t="shared" si="16"/>
        <v/>
      </c>
      <c r="O30" s="130" t="str">
        <f t="shared" si="16"/>
        <v/>
      </c>
      <c r="P30" s="131" t="str">
        <f t="shared" si="16"/>
        <v/>
      </c>
      <c r="Q30" s="130" t="str">
        <f t="shared" si="16"/>
        <v/>
      </c>
      <c r="R30" s="130" t="str">
        <f t="shared" si="16"/>
        <v/>
      </c>
      <c r="S30" s="131" t="str">
        <f t="shared" si="16"/>
        <v/>
      </c>
      <c r="T30" s="23" t="str">
        <f t="shared" si="3"/>
        <v/>
      </c>
      <c r="U30" s="23" t="str">
        <f t="shared" si="4"/>
        <v/>
      </c>
      <c r="V30" s="136" t="str">
        <f t="shared" si="5"/>
        <v/>
      </c>
      <c r="W30" s="24" t="str">
        <f t="shared" si="6"/>
        <v/>
      </c>
      <c r="X30" s="23">
        <f t="shared" si="7"/>
        <v>0</v>
      </c>
      <c r="Y30" s="14" t="str">
        <f t="shared" si="17"/>
        <v/>
      </c>
      <c r="Z30" s="14" t="str">
        <f t="shared" si="17"/>
        <v/>
      </c>
      <c r="AA30" s="14" t="str">
        <f t="shared" si="17"/>
        <v/>
      </c>
      <c r="AB30" s="9" t="str">
        <f t="shared" si="9"/>
        <v/>
      </c>
      <c r="AC30" s="23">
        <f t="shared" si="10"/>
        <v>0</v>
      </c>
      <c r="AD30" s="23" t="str">
        <f t="shared" si="11"/>
        <v/>
      </c>
      <c r="AE30" s="23">
        <f t="shared" si="12"/>
        <v>0</v>
      </c>
      <c r="AF30" s="132" t="str">
        <f t="shared" si="13"/>
        <v/>
      </c>
      <c r="AG30" s="15" t="str">
        <f t="shared" si="14"/>
        <v/>
      </c>
    </row>
    <row r="31" spans="1:33" x14ac:dyDescent="0.3">
      <c r="A31" s="71"/>
      <c r="B31" s="105"/>
      <c r="C31" s="105"/>
      <c r="D31" s="16"/>
      <c r="E31" s="106"/>
      <c r="F31" s="116"/>
      <c r="G31" s="117"/>
      <c r="H31" s="118"/>
      <c r="I31" s="112" t="str">
        <f t="shared" si="0"/>
        <v/>
      </c>
      <c r="J31" s="115" t="str">
        <f t="shared" si="1"/>
        <v/>
      </c>
      <c r="K31" s="130" t="str">
        <f t="shared" si="16"/>
        <v/>
      </c>
      <c r="L31" s="130" t="str">
        <f t="shared" si="16"/>
        <v/>
      </c>
      <c r="M31" s="131" t="str">
        <f t="shared" si="16"/>
        <v/>
      </c>
      <c r="N31" s="130" t="str">
        <f t="shared" si="16"/>
        <v/>
      </c>
      <c r="O31" s="130" t="str">
        <f t="shared" si="16"/>
        <v/>
      </c>
      <c r="P31" s="131" t="str">
        <f t="shared" si="16"/>
        <v/>
      </c>
      <c r="Q31" s="130" t="str">
        <f t="shared" si="16"/>
        <v/>
      </c>
      <c r="R31" s="130" t="str">
        <f t="shared" si="16"/>
        <v/>
      </c>
      <c r="S31" s="131" t="str">
        <f t="shared" si="16"/>
        <v/>
      </c>
      <c r="T31" s="23" t="str">
        <f t="shared" si="3"/>
        <v/>
      </c>
      <c r="U31" s="23" t="str">
        <f t="shared" si="4"/>
        <v/>
      </c>
      <c r="V31" s="136" t="str">
        <f t="shared" si="5"/>
        <v/>
      </c>
      <c r="W31" s="24" t="str">
        <f t="shared" si="6"/>
        <v/>
      </c>
      <c r="X31" s="23">
        <f t="shared" si="7"/>
        <v>0</v>
      </c>
      <c r="Y31" s="14" t="str">
        <f t="shared" si="17"/>
        <v/>
      </c>
      <c r="Z31" s="14" t="str">
        <f t="shared" si="17"/>
        <v/>
      </c>
      <c r="AA31" s="14" t="str">
        <f t="shared" si="17"/>
        <v/>
      </c>
      <c r="AB31" s="9" t="str">
        <f t="shared" si="9"/>
        <v/>
      </c>
      <c r="AC31" s="23">
        <f t="shared" si="10"/>
        <v>0</v>
      </c>
      <c r="AD31" s="23" t="str">
        <f t="shared" si="11"/>
        <v/>
      </c>
      <c r="AE31" s="23">
        <f t="shared" si="12"/>
        <v>0</v>
      </c>
      <c r="AF31" s="132" t="str">
        <f t="shared" si="13"/>
        <v/>
      </c>
      <c r="AG31" s="15" t="str">
        <f t="shared" si="14"/>
        <v/>
      </c>
    </row>
    <row r="32" spans="1:33" x14ac:dyDescent="0.3">
      <c r="A32" s="71"/>
      <c r="B32" s="105"/>
      <c r="C32" s="105"/>
      <c r="D32" s="16"/>
      <c r="E32" s="106"/>
      <c r="F32" s="116"/>
      <c r="G32" s="117"/>
      <c r="H32" s="118"/>
      <c r="I32" s="112" t="str">
        <f t="shared" si="0"/>
        <v/>
      </c>
      <c r="J32" s="115" t="str">
        <f t="shared" si="1"/>
        <v/>
      </c>
      <c r="K32" s="130" t="str">
        <f t="shared" si="16"/>
        <v/>
      </c>
      <c r="L32" s="130" t="str">
        <f t="shared" si="16"/>
        <v/>
      </c>
      <c r="M32" s="131" t="str">
        <f t="shared" si="16"/>
        <v/>
      </c>
      <c r="N32" s="130" t="str">
        <f t="shared" si="16"/>
        <v/>
      </c>
      <c r="O32" s="130" t="str">
        <f t="shared" si="16"/>
        <v/>
      </c>
      <c r="P32" s="131" t="str">
        <f t="shared" si="16"/>
        <v/>
      </c>
      <c r="Q32" s="130" t="str">
        <f t="shared" si="16"/>
        <v/>
      </c>
      <c r="R32" s="130" t="str">
        <f t="shared" si="16"/>
        <v/>
      </c>
      <c r="S32" s="131" t="str">
        <f t="shared" si="16"/>
        <v/>
      </c>
      <c r="T32" s="23" t="str">
        <f t="shared" si="3"/>
        <v/>
      </c>
      <c r="U32" s="23" t="str">
        <f t="shared" si="4"/>
        <v/>
      </c>
      <c r="V32" s="136" t="str">
        <f t="shared" si="5"/>
        <v/>
      </c>
      <c r="W32" s="24" t="str">
        <f t="shared" si="6"/>
        <v/>
      </c>
      <c r="X32" s="23">
        <f t="shared" si="7"/>
        <v>0</v>
      </c>
      <c r="Y32" s="14" t="str">
        <f t="shared" si="17"/>
        <v/>
      </c>
      <c r="Z32" s="14" t="str">
        <f t="shared" si="17"/>
        <v/>
      </c>
      <c r="AA32" s="14" t="str">
        <f t="shared" si="17"/>
        <v/>
      </c>
      <c r="AB32" s="9" t="str">
        <f t="shared" si="9"/>
        <v/>
      </c>
      <c r="AC32" s="23">
        <f t="shared" si="10"/>
        <v>0</v>
      </c>
      <c r="AD32" s="23" t="str">
        <f t="shared" si="11"/>
        <v/>
      </c>
      <c r="AE32" s="23">
        <f t="shared" si="12"/>
        <v>0</v>
      </c>
      <c r="AF32" s="132" t="str">
        <f t="shared" si="13"/>
        <v/>
      </c>
      <c r="AG32" s="15" t="str">
        <f t="shared" si="14"/>
        <v/>
      </c>
    </row>
    <row r="33" spans="1:33" x14ac:dyDescent="0.3">
      <c r="A33" s="71"/>
      <c r="B33" s="105"/>
      <c r="C33" s="105"/>
      <c r="D33" s="16"/>
      <c r="E33" s="106"/>
      <c r="F33" s="116"/>
      <c r="G33" s="117"/>
      <c r="H33" s="118"/>
      <c r="I33" s="112" t="str">
        <f t="shared" si="0"/>
        <v/>
      </c>
      <c r="J33" s="115" t="str">
        <f t="shared" si="1"/>
        <v/>
      </c>
      <c r="K33" s="130" t="str">
        <f t="shared" si="16"/>
        <v/>
      </c>
      <c r="L33" s="130" t="str">
        <f t="shared" si="16"/>
        <v/>
      </c>
      <c r="M33" s="131" t="str">
        <f t="shared" si="16"/>
        <v/>
      </c>
      <c r="N33" s="130" t="str">
        <f t="shared" si="16"/>
        <v/>
      </c>
      <c r="O33" s="130" t="str">
        <f t="shared" si="16"/>
        <v/>
      </c>
      <c r="P33" s="131" t="str">
        <f t="shared" si="16"/>
        <v/>
      </c>
      <c r="Q33" s="130" t="str">
        <f t="shared" si="16"/>
        <v/>
      </c>
      <c r="R33" s="130" t="str">
        <f t="shared" si="16"/>
        <v/>
      </c>
      <c r="S33" s="131" t="str">
        <f t="shared" si="16"/>
        <v/>
      </c>
      <c r="T33" s="23" t="str">
        <f t="shared" si="3"/>
        <v/>
      </c>
      <c r="U33" s="23" t="str">
        <f t="shared" si="4"/>
        <v/>
      </c>
      <c r="V33" s="136" t="str">
        <f t="shared" si="5"/>
        <v/>
      </c>
      <c r="W33" s="24" t="str">
        <f t="shared" si="6"/>
        <v/>
      </c>
      <c r="X33" s="23">
        <f t="shared" si="7"/>
        <v>0</v>
      </c>
      <c r="Y33" s="14" t="str">
        <f t="shared" si="17"/>
        <v/>
      </c>
      <c r="Z33" s="14" t="str">
        <f t="shared" si="17"/>
        <v/>
      </c>
      <c r="AA33" s="14" t="str">
        <f t="shared" si="17"/>
        <v/>
      </c>
      <c r="AB33" s="9" t="str">
        <f t="shared" si="9"/>
        <v/>
      </c>
      <c r="AC33" s="23">
        <f t="shared" si="10"/>
        <v>0</v>
      </c>
      <c r="AD33" s="23" t="str">
        <f t="shared" si="11"/>
        <v/>
      </c>
      <c r="AE33" s="23">
        <f t="shared" si="12"/>
        <v>0</v>
      </c>
      <c r="AF33" s="132" t="str">
        <f t="shared" si="13"/>
        <v/>
      </c>
      <c r="AG33" s="15" t="str">
        <f t="shared" si="14"/>
        <v/>
      </c>
    </row>
    <row r="34" spans="1:33" x14ac:dyDescent="0.3">
      <c r="A34" s="71"/>
      <c r="B34" s="105"/>
      <c r="C34" s="105"/>
      <c r="D34" s="16"/>
      <c r="E34" s="106"/>
      <c r="F34" s="116"/>
      <c r="G34" s="117"/>
      <c r="H34" s="118"/>
      <c r="I34" s="112" t="str">
        <f t="shared" si="0"/>
        <v/>
      </c>
      <c r="J34" s="115" t="str">
        <f t="shared" si="1"/>
        <v/>
      </c>
      <c r="K34" s="130" t="str">
        <f t="shared" si="16"/>
        <v/>
      </c>
      <c r="L34" s="130" t="str">
        <f t="shared" si="16"/>
        <v/>
      </c>
      <c r="M34" s="131" t="str">
        <f t="shared" si="16"/>
        <v/>
      </c>
      <c r="N34" s="130" t="str">
        <f t="shared" si="16"/>
        <v/>
      </c>
      <c r="O34" s="130" t="str">
        <f t="shared" si="16"/>
        <v/>
      </c>
      <c r="P34" s="131" t="str">
        <f t="shared" si="16"/>
        <v/>
      </c>
      <c r="Q34" s="130" t="str">
        <f t="shared" si="16"/>
        <v/>
      </c>
      <c r="R34" s="130" t="str">
        <f t="shared" si="16"/>
        <v/>
      </c>
      <c r="S34" s="131" t="str">
        <f t="shared" si="16"/>
        <v/>
      </c>
      <c r="T34" s="23" t="str">
        <f t="shared" si="3"/>
        <v/>
      </c>
      <c r="U34" s="23" t="str">
        <f t="shared" si="4"/>
        <v/>
      </c>
      <c r="V34" s="136" t="str">
        <f t="shared" si="5"/>
        <v/>
      </c>
      <c r="W34" s="24" t="str">
        <f t="shared" si="6"/>
        <v/>
      </c>
      <c r="X34" s="23">
        <f t="shared" si="7"/>
        <v>0</v>
      </c>
      <c r="Y34" s="14" t="str">
        <f t="shared" si="17"/>
        <v/>
      </c>
      <c r="Z34" s="14" t="str">
        <f t="shared" si="17"/>
        <v/>
      </c>
      <c r="AA34" s="14" t="str">
        <f t="shared" si="17"/>
        <v/>
      </c>
      <c r="AB34" s="9" t="str">
        <f t="shared" si="9"/>
        <v/>
      </c>
      <c r="AC34" s="23">
        <f t="shared" si="10"/>
        <v>0</v>
      </c>
      <c r="AD34" s="23" t="str">
        <f t="shared" si="11"/>
        <v/>
      </c>
      <c r="AE34" s="23">
        <f t="shared" si="12"/>
        <v>0</v>
      </c>
      <c r="AF34" s="132" t="str">
        <f t="shared" si="13"/>
        <v/>
      </c>
      <c r="AG34" s="15" t="str">
        <f t="shared" si="14"/>
        <v/>
      </c>
    </row>
    <row r="35" spans="1:33" x14ac:dyDescent="0.3">
      <c r="A35" s="71"/>
      <c r="B35" s="105"/>
      <c r="C35" s="105"/>
      <c r="D35" s="16"/>
      <c r="E35" s="106"/>
      <c r="F35" s="116"/>
      <c r="G35" s="117"/>
      <c r="H35" s="118"/>
      <c r="I35" s="112" t="str">
        <f t="shared" si="0"/>
        <v/>
      </c>
      <c r="J35" s="115" t="str">
        <f t="shared" si="1"/>
        <v/>
      </c>
      <c r="K35" s="130" t="str">
        <f t="shared" si="16"/>
        <v/>
      </c>
      <c r="L35" s="130" t="str">
        <f t="shared" si="16"/>
        <v/>
      </c>
      <c r="M35" s="131" t="str">
        <f t="shared" si="16"/>
        <v/>
      </c>
      <c r="N35" s="130" t="str">
        <f t="shared" si="16"/>
        <v/>
      </c>
      <c r="O35" s="130" t="str">
        <f t="shared" si="16"/>
        <v/>
      </c>
      <c r="P35" s="131" t="str">
        <f t="shared" si="16"/>
        <v/>
      </c>
      <c r="Q35" s="130" t="str">
        <f t="shared" si="16"/>
        <v/>
      </c>
      <c r="R35" s="130" t="str">
        <f t="shared" si="16"/>
        <v/>
      </c>
      <c r="S35" s="131" t="str">
        <f t="shared" si="16"/>
        <v/>
      </c>
      <c r="T35" s="23" t="str">
        <f t="shared" si="3"/>
        <v/>
      </c>
      <c r="U35" s="23" t="str">
        <f t="shared" si="4"/>
        <v/>
      </c>
      <c r="V35" s="136" t="str">
        <f t="shared" si="5"/>
        <v/>
      </c>
      <c r="W35" s="24" t="str">
        <f t="shared" si="6"/>
        <v/>
      </c>
      <c r="X35" s="23">
        <f t="shared" si="7"/>
        <v>0</v>
      </c>
      <c r="Y35" s="14" t="str">
        <f t="shared" si="17"/>
        <v/>
      </c>
      <c r="Z35" s="14" t="str">
        <f t="shared" si="17"/>
        <v/>
      </c>
      <c r="AA35" s="14" t="str">
        <f t="shared" si="17"/>
        <v/>
      </c>
      <c r="AB35" s="9" t="str">
        <f t="shared" si="9"/>
        <v/>
      </c>
      <c r="AC35" s="23">
        <f t="shared" si="10"/>
        <v>0</v>
      </c>
      <c r="AD35" s="23" t="str">
        <f t="shared" si="11"/>
        <v/>
      </c>
      <c r="AE35" s="23">
        <f t="shared" si="12"/>
        <v>0</v>
      </c>
      <c r="AF35" s="132" t="str">
        <f t="shared" si="13"/>
        <v/>
      </c>
      <c r="AG35" s="15" t="str">
        <f t="shared" si="14"/>
        <v/>
      </c>
    </row>
    <row r="36" spans="1:33" x14ac:dyDescent="0.3">
      <c r="A36" s="71"/>
      <c r="B36" s="58"/>
      <c r="C36" s="58"/>
      <c r="D36" s="59"/>
      <c r="E36" s="91"/>
      <c r="F36" s="116"/>
      <c r="G36" s="122"/>
      <c r="H36" s="118"/>
      <c r="I36" s="112" t="str">
        <f t="shared" si="0"/>
        <v/>
      </c>
      <c r="J36" s="115" t="str">
        <f t="shared" si="1"/>
        <v/>
      </c>
      <c r="K36" s="130" t="str">
        <f t="shared" si="16"/>
        <v/>
      </c>
      <c r="L36" s="130" t="str">
        <f t="shared" si="16"/>
        <v/>
      </c>
      <c r="M36" s="131" t="str">
        <f t="shared" si="16"/>
        <v/>
      </c>
      <c r="N36" s="130" t="str">
        <f t="shared" si="16"/>
        <v/>
      </c>
      <c r="O36" s="130" t="str">
        <f t="shared" si="16"/>
        <v/>
      </c>
      <c r="P36" s="131" t="str">
        <f t="shared" si="16"/>
        <v/>
      </c>
      <c r="Q36" s="130" t="str">
        <f t="shared" si="16"/>
        <v/>
      </c>
      <c r="R36" s="130" t="str">
        <f t="shared" si="16"/>
        <v/>
      </c>
      <c r="S36" s="131" t="str">
        <f t="shared" si="16"/>
        <v/>
      </c>
      <c r="T36" s="23" t="str">
        <f t="shared" si="3"/>
        <v/>
      </c>
      <c r="U36" s="23" t="str">
        <f t="shared" si="4"/>
        <v/>
      </c>
      <c r="V36" s="136" t="str">
        <f t="shared" si="5"/>
        <v/>
      </c>
      <c r="W36" s="24" t="str">
        <f t="shared" si="6"/>
        <v/>
      </c>
      <c r="X36" s="23">
        <f t="shared" si="7"/>
        <v>0</v>
      </c>
      <c r="Y36" s="14" t="str">
        <f t="shared" si="17"/>
        <v/>
      </c>
      <c r="Z36" s="14" t="str">
        <f t="shared" si="17"/>
        <v/>
      </c>
      <c r="AA36" s="14" t="str">
        <f t="shared" si="17"/>
        <v/>
      </c>
      <c r="AB36" s="9" t="str">
        <f t="shared" si="9"/>
        <v/>
      </c>
      <c r="AC36" s="23">
        <f t="shared" si="10"/>
        <v>0</v>
      </c>
      <c r="AD36" s="23" t="str">
        <f t="shared" si="11"/>
        <v/>
      </c>
      <c r="AE36" s="23">
        <f t="shared" si="12"/>
        <v>0</v>
      </c>
      <c r="AF36" s="132" t="str">
        <f t="shared" si="13"/>
        <v/>
      </c>
      <c r="AG36" s="15" t="str">
        <f t="shared" si="14"/>
        <v/>
      </c>
    </row>
    <row r="37" spans="1:33" x14ac:dyDescent="0.3">
      <c r="A37" s="71"/>
      <c r="B37" s="60"/>
      <c r="C37" s="60"/>
      <c r="D37" s="59"/>
      <c r="E37" s="91"/>
      <c r="F37" s="116"/>
      <c r="G37" s="122"/>
      <c r="H37" s="107"/>
      <c r="I37" s="112" t="str">
        <f t="shared" si="0"/>
        <v/>
      </c>
      <c r="J37" s="115" t="str">
        <f t="shared" si="1"/>
        <v/>
      </c>
      <c r="K37" s="130" t="str">
        <f t="shared" ref="K37:S46" si="18">IFERROR(VLOOKUP($A37,Resultats_Trial,K$4,FALSE),"")</f>
        <v/>
      </c>
      <c r="L37" s="130" t="str">
        <f t="shared" si="18"/>
        <v/>
      </c>
      <c r="M37" s="131" t="str">
        <f t="shared" si="18"/>
        <v/>
      </c>
      <c r="N37" s="130" t="str">
        <f t="shared" si="18"/>
        <v/>
      </c>
      <c r="O37" s="130" t="str">
        <f t="shared" si="18"/>
        <v/>
      </c>
      <c r="P37" s="131" t="str">
        <f t="shared" si="18"/>
        <v/>
      </c>
      <c r="Q37" s="130" t="str">
        <f t="shared" si="18"/>
        <v/>
      </c>
      <c r="R37" s="130" t="str">
        <f t="shared" si="18"/>
        <v/>
      </c>
      <c r="S37" s="131" t="str">
        <f t="shared" si="18"/>
        <v/>
      </c>
      <c r="T37" s="23" t="str">
        <f t="shared" si="3"/>
        <v/>
      </c>
      <c r="U37" s="23" t="str">
        <f t="shared" si="4"/>
        <v/>
      </c>
      <c r="V37" s="136" t="str">
        <f t="shared" si="5"/>
        <v/>
      </c>
      <c r="W37" s="24" t="str">
        <f t="shared" si="6"/>
        <v/>
      </c>
      <c r="X37" s="23">
        <f t="shared" si="7"/>
        <v>0</v>
      </c>
      <c r="Y37" s="14" t="str">
        <f t="shared" si="17"/>
        <v/>
      </c>
      <c r="Z37" s="14" t="str">
        <f t="shared" si="17"/>
        <v/>
      </c>
      <c r="AA37" s="14" t="str">
        <f t="shared" si="17"/>
        <v/>
      </c>
      <c r="AB37" s="9" t="str">
        <f t="shared" si="9"/>
        <v/>
      </c>
      <c r="AC37" s="23">
        <f t="shared" si="10"/>
        <v>0</v>
      </c>
      <c r="AD37" s="23" t="str">
        <f t="shared" si="11"/>
        <v/>
      </c>
      <c r="AE37" s="23">
        <f t="shared" si="12"/>
        <v>0</v>
      </c>
      <c r="AF37" s="132" t="str">
        <f t="shared" si="13"/>
        <v/>
      </c>
      <c r="AG37" s="15" t="str">
        <f t="shared" si="14"/>
        <v/>
      </c>
    </row>
    <row r="38" spans="1:33" x14ac:dyDescent="0.3">
      <c r="A38" s="71"/>
      <c r="B38" s="58"/>
      <c r="C38" s="58"/>
      <c r="D38" s="59"/>
      <c r="E38" s="91"/>
      <c r="F38" s="116"/>
      <c r="G38" s="119"/>
      <c r="H38" s="107"/>
      <c r="I38" s="112" t="str">
        <f t="shared" si="0"/>
        <v/>
      </c>
      <c r="J38" s="115" t="str">
        <f t="shared" si="1"/>
        <v/>
      </c>
      <c r="K38" s="130" t="str">
        <f t="shared" si="18"/>
        <v/>
      </c>
      <c r="L38" s="130" t="str">
        <f t="shared" si="18"/>
        <v/>
      </c>
      <c r="M38" s="131" t="str">
        <f t="shared" si="18"/>
        <v/>
      </c>
      <c r="N38" s="130" t="str">
        <f t="shared" si="18"/>
        <v/>
      </c>
      <c r="O38" s="130" t="str">
        <f t="shared" si="18"/>
        <v/>
      </c>
      <c r="P38" s="131" t="str">
        <f t="shared" si="18"/>
        <v/>
      </c>
      <c r="Q38" s="130" t="str">
        <f t="shared" si="18"/>
        <v/>
      </c>
      <c r="R38" s="130" t="str">
        <f t="shared" si="18"/>
        <v/>
      </c>
      <c r="S38" s="131" t="str">
        <f t="shared" si="18"/>
        <v/>
      </c>
      <c r="T38" s="23" t="str">
        <f t="shared" si="3"/>
        <v/>
      </c>
      <c r="U38" s="23" t="str">
        <f t="shared" si="4"/>
        <v/>
      </c>
      <c r="V38" s="136" t="str">
        <f t="shared" si="5"/>
        <v/>
      </c>
      <c r="W38" s="24" t="str">
        <f t="shared" si="6"/>
        <v/>
      </c>
      <c r="X38" s="23">
        <f t="shared" si="7"/>
        <v>0</v>
      </c>
      <c r="Y38" s="14" t="str">
        <f t="shared" si="17"/>
        <v/>
      </c>
      <c r="Z38" s="14" t="str">
        <f t="shared" si="17"/>
        <v/>
      </c>
      <c r="AA38" s="14" t="str">
        <f t="shared" si="17"/>
        <v/>
      </c>
      <c r="AB38" s="9" t="str">
        <f t="shared" si="9"/>
        <v/>
      </c>
      <c r="AC38" s="23">
        <f t="shared" si="10"/>
        <v>0</v>
      </c>
      <c r="AD38" s="23" t="str">
        <f t="shared" si="11"/>
        <v/>
      </c>
      <c r="AE38" s="23">
        <f t="shared" si="12"/>
        <v>0</v>
      </c>
      <c r="AF38" s="132" t="str">
        <f t="shared" si="13"/>
        <v/>
      </c>
      <c r="AG38" s="15" t="str">
        <f t="shared" si="14"/>
        <v/>
      </c>
    </row>
    <row r="39" spans="1:33" x14ac:dyDescent="0.3">
      <c r="A39" s="71"/>
      <c r="B39" s="58"/>
      <c r="C39" s="58"/>
      <c r="D39" s="59"/>
      <c r="E39" s="91"/>
      <c r="F39" s="116"/>
      <c r="G39" s="122"/>
      <c r="H39" s="107"/>
      <c r="I39" s="112" t="str">
        <f t="shared" si="0"/>
        <v/>
      </c>
      <c r="J39" s="115" t="str">
        <f t="shared" si="1"/>
        <v/>
      </c>
      <c r="K39" s="130" t="str">
        <f t="shared" si="18"/>
        <v/>
      </c>
      <c r="L39" s="130" t="str">
        <f t="shared" si="18"/>
        <v/>
      </c>
      <c r="M39" s="131" t="str">
        <f t="shared" si="18"/>
        <v/>
      </c>
      <c r="N39" s="130" t="str">
        <f t="shared" si="18"/>
        <v/>
      </c>
      <c r="O39" s="130" t="str">
        <f t="shared" si="18"/>
        <v/>
      </c>
      <c r="P39" s="131" t="str">
        <f t="shared" si="18"/>
        <v/>
      </c>
      <c r="Q39" s="130" t="str">
        <f t="shared" si="18"/>
        <v/>
      </c>
      <c r="R39" s="130" t="str">
        <f t="shared" si="18"/>
        <v/>
      </c>
      <c r="S39" s="131" t="str">
        <f t="shared" si="18"/>
        <v/>
      </c>
      <c r="T39" s="23" t="str">
        <f t="shared" si="3"/>
        <v/>
      </c>
      <c r="U39" s="23" t="str">
        <f t="shared" si="4"/>
        <v/>
      </c>
      <c r="V39" s="136" t="str">
        <f t="shared" si="5"/>
        <v/>
      </c>
      <c r="W39" s="24" t="str">
        <f t="shared" si="6"/>
        <v/>
      </c>
      <c r="X39" s="23">
        <f t="shared" si="7"/>
        <v>0</v>
      </c>
      <c r="Y39" s="14" t="str">
        <f t="shared" si="17"/>
        <v/>
      </c>
      <c r="Z39" s="14" t="str">
        <f t="shared" si="17"/>
        <v/>
      </c>
      <c r="AA39" s="14" t="str">
        <f t="shared" si="17"/>
        <v/>
      </c>
      <c r="AB39" s="9" t="str">
        <f t="shared" si="9"/>
        <v/>
      </c>
      <c r="AC39" s="23">
        <f t="shared" si="10"/>
        <v>0</v>
      </c>
      <c r="AD39" s="23" t="str">
        <f t="shared" si="11"/>
        <v/>
      </c>
      <c r="AE39" s="23">
        <f t="shared" si="12"/>
        <v>0</v>
      </c>
      <c r="AF39" s="132" t="str">
        <f t="shared" si="13"/>
        <v/>
      </c>
      <c r="AG39" s="15" t="str">
        <f t="shared" si="14"/>
        <v/>
      </c>
    </row>
    <row r="40" spans="1:33" x14ac:dyDescent="0.3">
      <c r="A40" s="71"/>
      <c r="B40" s="58"/>
      <c r="C40" s="58"/>
      <c r="D40" s="59"/>
      <c r="E40" s="91"/>
      <c r="F40" s="116"/>
      <c r="G40" s="122"/>
      <c r="H40" s="107"/>
      <c r="I40" s="112" t="str">
        <f t="shared" si="0"/>
        <v/>
      </c>
      <c r="J40" s="115" t="str">
        <f t="shared" si="1"/>
        <v/>
      </c>
      <c r="K40" s="130" t="str">
        <f t="shared" si="18"/>
        <v/>
      </c>
      <c r="L40" s="130" t="str">
        <f t="shared" si="18"/>
        <v/>
      </c>
      <c r="M40" s="131" t="str">
        <f t="shared" si="18"/>
        <v/>
      </c>
      <c r="N40" s="130" t="str">
        <f t="shared" si="18"/>
        <v/>
      </c>
      <c r="O40" s="130" t="str">
        <f t="shared" si="18"/>
        <v/>
      </c>
      <c r="P40" s="131" t="str">
        <f t="shared" si="18"/>
        <v/>
      </c>
      <c r="Q40" s="130" t="str">
        <f t="shared" si="18"/>
        <v/>
      </c>
      <c r="R40" s="130" t="str">
        <f t="shared" si="18"/>
        <v/>
      </c>
      <c r="S40" s="131" t="str">
        <f t="shared" si="18"/>
        <v/>
      </c>
      <c r="T40" s="23" t="str">
        <f t="shared" si="3"/>
        <v/>
      </c>
      <c r="U40" s="23" t="str">
        <f t="shared" si="4"/>
        <v/>
      </c>
      <c r="V40" s="136" t="str">
        <f t="shared" si="5"/>
        <v/>
      </c>
      <c r="W40" s="24" t="str">
        <f t="shared" si="6"/>
        <v/>
      </c>
      <c r="X40" s="23">
        <f t="shared" si="7"/>
        <v>0</v>
      </c>
      <c r="Y40" s="14" t="str">
        <f t="shared" si="17"/>
        <v/>
      </c>
      <c r="Z40" s="14" t="str">
        <f t="shared" si="17"/>
        <v/>
      </c>
      <c r="AA40" s="14" t="str">
        <f t="shared" si="17"/>
        <v/>
      </c>
      <c r="AB40" s="9" t="str">
        <f t="shared" si="9"/>
        <v/>
      </c>
      <c r="AC40" s="23">
        <f t="shared" si="10"/>
        <v>0</v>
      </c>
      <c r="AD40" s="23" t="str">
        <f t="shared" si="11"/>
        <v/>
      </c>
      <c r="AE40" s="23">
        <f t="shared" si="12"/>
        <v>0</v>
      </c>
      <c r="AF40" s="132" t="str">
        <f t="shared" si="13"/>
        <v/>
      </c>
      <c r="AG40" s="15" t="str">
        <f t="shared" si="14"/>
        <v/>
      </c>
    </row>
    <row r="41" spans="1:33" x14ac:dyDescent="0.3">
      <c r="A41" s="71"/>
      <c r="B41" s="105"/>
      <c r="C41" s="105"/>
      <c r="D41" s="16"/>
      <c r="E41" s="106"/>
      <c r="F41" s="116"/>
      <c r="G41" s="123"/>
      <c r="H41" s="118"/>
      <c r="I41" s="112" t="str">
        <f t="shared" si="0"/>
        <v/>
      </c>
      <c r="J41" s="115" t="str">
        <f t="shared" si="1"/>
        <v/>
      </c>
      <c r="K41" s="130" t="str">
        <f t="shared" si="18"/>
        <v/>
      </c>
      <c r="L41" s="130" t="str">
        <f t="shared" si="18"/>
        <v/>
      </c>
      <c r="M41" s="131" t="str">
        <f t="shared" si="18"/>
        <v/>
      </c>
      <c r="N41" s="130" t="str">
        <f t="shared" si="18"/>
        <v/>
      </c>
      <c r="O41" s="130" t="str">
        <f t="shared" si="18"/>
        <v/>
      </c>
      <c r="P41" s="131" t="str">
        <f t="shared" si="18"/>
        <v/>
      </c>
      <c r="Q41" s="130" t="str">
        <f t="shared" si="18"/>
        <v/>
      </c>
      <c r="R41" s="130" t="str">
        <f t="shared" si="18"/>
        <v/>
      </c>
      <c r="S41" s="131" t="str">
        <f t="shared" si="18"/>
        <v/>
      </c>
      <c r="T41" s="23" t="str">
        <f t="shared" si="3"/>
        <v/>
      </c>
      <c r="U41" s="23" t="str">
        <f t="shared" si="4"/>
        <v/>
      </c>
      <c r="V41" s="136" t="str">
        <f t="shared" si="5"/>
        <v/>
      </c>
      <c r="W41" s="24" t="str">
        <f t="shared" si="6"/>
        <v/>
      </c>
      <c r="X41" s="23">
        <f t="shared" si="7"/>
        <v>0</v>
      </c>
      <c r="Y41" s="14" t="str">
        <f t="shared" si="17"/>
        <v/>
      </c>
      <c r="Z41" s="14" t="str">
        <f t="shared" si="17"/>
        <v/>
      </c>
      <c r="AA41" s="14" t="str">
        <f t="shared" si="17"/>
        <v/>
      </c>
      <c r="AB41" s="9" t="str">
        <f t="shared" si="9"/>
        <v/>
      </c>
      <c r="AC41" s="23">
        <f t="shared" si="10"/>
        <v>0</v>
      </c>
      <c r="AD41" s="23" t="str">
        <f t="shared" si="11"/>
        <v/>
      </c>
      <c r="AE41" s="23">
        <f t="shared" si="12"/>
        <v>0</v>
      </c>
      <c r="AF41" s="132" t="str">
        <f t="shared" si="13"/>
        <v/>
      </c>
      <c r="AG41" s="15" t="str">
        <f t="shared" si="14"/>
        <v/>
      </c>
    </row>
    <row r="42" spans="1:33" x14ac:dyDescent="0.3">
      <c r="A42" s="71"/>
      <c r="B42" s="105"/>
      <c r="C42" s="105"/>
      <c r="D42" s="16"/>
      <c r="E42" s="106"/>
      <c r="F42" s="116"/>
      <c r="G42" s="117"/>
      <c r="H42" s="118"/>
      <c r="I42" s="112" t="str">
        <f t="shared" si="0"/>
        <v/>
      </c>
      <c r="J42" s="115" t="str">
        <f t="shared" si="1"/>
        <v/>
      </c>
      <c r="K42" s="130" t="str">
        <f t="shared" si="18"/>
        <v/>
      </c>
      <c r="L42" s="130" t="str">
        <f t="shared" si="18"/>
        <v/>
      </c>
      <c r="M42" s="131" t="str">
        <f t="shared" si="18"/>
        <v/>
      </c>
      <c r="N42" s="130" t="str">
        <f t="shared" si="18"/>
        <v/>
      </c>
      <c r="O42" s="130" t="str">
        <f t="shared" si="18"/>
        <v/>
      </c>
      <c r="P42" s="131" t="str">
        <f t="shared" si="18"/>
        <v/>
      </c>
      <c r="Q42" s="130" t="str">
        <f t="shared" si="18"/>
        <v/>
      </c>
      <c r="R42" s="130" t="str">
        <f t="shared" si="18"/>
        <v/>
      </c>
      <c r="S42" s="131" t="str">
        <f t="shared" si="18"/>
        <v/>
      </c>
      <c r="T42" s="23" t="str">
        <f t="shared" si="3"/>
        <v/>
      </c>
      <c r="U42" s="23" t="str">
        <f t="shared" si="4"/>
        <v/>
      </c>
      <c r="V42" s="136" t="str">
        <f t="shared" si="5"/>
        <v/>
      </c>
      <c r="W42" s="24" t="str">
        <f t="shared" si="6"/>
        <v/>
      </c>
      <c r="X42" s="23">
        <f t="shared" si="7"/>
        <v>0</v>
      </c>
      <c r="Y42" s="14" t="str">
        <f t="shared" si="17"/>
        <v/>
      </c>
      <c r="Z42" s="14" t="str">
        <f t="shared" si="17"/>
        <v/>
      </c>
      <c r="AA42" s="14" t="str">
        <f t="shared" si="17"/>
        <v/>
      </c>
      <c r="AB42" s="9" t="str">
        <f t="shared" si="9"/>
        <v/>
      </c>
      <c r="AC42" s="23">
        <f t="shared" si="10"/>
        <v>0</v>
      </c>
      <c r="AD42" s="23" t="str">
        <f t="shared" si="11"/>
        <v/>
      </c>
      <c r="AE42" s="23">
        <f t="shared" si="12"/>
        <v>0</v>
      </c>
      <c r="AF42" s="132" t="str">
        <f t="shared" si="13"/>
        <v/>
      </c>
      <c r="AG42" s="15" t="str">
        <f t="shared" si="14"/>
        <v/>
      </c>
    </row>
    <row r="43" spans="1:33" x14ac:dyDescent="0.3">
      <c r="A43" s="71"/>
      <c r="B43" s="105"/>
      <c r="C43" s="105"/>
      <c r="D43" s="16"/>
      <c r="E43" s="106"/>
      <c r="F43" s="116"/>
      <c r="G43" s="117"/>
      <c r="H43" s="118"/>
      <c r="I43" s="112" t="str">
        <f t="shared" si="0"/>
        <v/>
      </c>
      <c r="J43" s="115" t="str">
        <f t="shared" si="1"/>
        <v/>
      </c>
      <c r="K43" s="130" t="str">
        <f t="shared" si="18"/>
        <v/>
      </c>
      <c r="L43" s="130" t="str">
        <f t="shared" si="18"/>
        <v/>
      </c>
      <c r="M43" s="131" t="str">
        <f t="shared" si="18"/>
        <v/>
      </c>
      <c r="N43" s="130" t="str">
        <f t="shared" si="18"/>
        <v/>
      </c>
      <c r="O43" s="130" t="str">
        <f t="shared" si="18"/>
        <v/>
      </c>
      <c r="P43" s="131" t="str">
        <f t="shared" si="18"/>
        <v/>
      </c>
      <c r="Q43" s="130" t="str">
        <f t="shared" si="18"/>
        <v/>
      </c>
      <c r="R43" s="130" t="str">
        <f t="shared" si="18"/>
        <v/>
      </c>
      <c r="S43" s="131" t="str">
        <f t="shared" si="18"/>
        <v/>
      </c>
      <c r="T43" s="23" t="str">
        <f t="shared" si="3"/>
        <v/>
      </c>
      <c r="U43" s="23" t="str">
        <f t="shared" si="4"/>
        <v/>
      </c>
      <c r="V43" s="136" t="str">
        <f t="shared" si="5"/>
        <v/>
      </c>
      <c r="W43" s="24" t="str">
        <f t="shared" si="6"/>
        <v/>
      </c>
      <c r="X43" s="23">
        <f t="shared" si="7"/>
        <v>0</v>
      </c>
      <c r="Y43" s="14" t="str">
        <f t="shared" si="17"/>
        <v/>
      </c>
      <c r="Z43" s="14" t="str">
        <f t="shared" si="17"/>
        <v/>
      </c>
      <c r="AA43" s="14" t="str">
        <f t="shared" si="17"/>
        <v/>
      </c>
      <c r="AB43" s="9" t="str">
        <f t="shared" si="9"/>
        <v/>
      </c>
      <c r="AC43" s="23">
        <f t="shared" si="10"/>
        <v>0</v>
      </c>
      <c r="AD43" s="23" t="str">
        <f t="shared" si="11"/>
        <v/>
      </c>
      <c r="AE43" s="23">
        <f t="shared" si="12"/>
        <v>0</v>
      </c>
      <c r="AF43" s="132" t="str">
        <f t="shared" si="13"/>
        <v/>
      </c>
      <c r="AG43" s="15" t="str">
        <f t="shared" si="14"/>
        <v/>
      </c>
    </row>
    <row r="44" spans="1:33" x14ac:dyDescent="0.3">
      <c r="A44" s="71"/>
      <c r="B44" s="105"/>
      <c r="C44" s="105"/>
      <c r="D44" s="16"/>
      <c r="E44" s="106"/>
      <c r="F44" s="116"/>
      <c r="G44" s="117"/>
      <c r="H44" s="118"/>
      <c r="I44" s="112" t="str">
        <f t="shared" si="0"/>
        <v/>
      </c>
      <c r="J44" s="115" t="str">
        <f t="shared" si="1"/>
        <v/>
      </c>
      <c r="K44" s="130" t="str">
        <f t="shared" si="18"/>
        <v/>
      </c>
      <c r="L44" s="130" t="str">
        <f t="shared" si="18"/>
        <v/>
      </c>
      <c r="M44" s="131" t="str">
        <f t="shared" si="18"/>
        <v/>
      </c>
      <c r="N44" s="130" t="str">
        <f t="shared" si="18"/>
        <v/>
      </c>
      <c r="O44" s="130" t="str">
        <f t="shared" si="18"/>
        <v/>
      </c>
      <c r="P44" s="131" t="str">
        <f t="shared" si="18"/>
        <v/>
      </c>
      <c r="Q44" s="130" t="str">
        <f t="shared" si="18"/>
        <v/>
      </c>
      <c r="R44" s="130" t="str">
        <f t="shared" si="18"/>
        <v/>
      </c>
      <c r="S44" s="131" t="str">
        <f t="shared" si="18"/>
        <v/>
      </c>
      <c r="T44" s="23" t="str">
        <f t="shared" si="3"/>
        <v/>
      </c>
      <c r="U44" s="23" t="str">
        <f t="shared" si="4"/>
        <v/>
      </c>
      <c r="V44" s="136" t="str">
        <f t="shared" si="5"/>
        <v/>
      </c>
      <c r="W44" s="24" t="str">
        <f t="shared" si="6"/>
        <v/>
      </c>
      <c r="X44" s="23">
        <f t="shared" si="7"/>
        <v>0</v>
      </c>
      <c r="Y44" s="14" t="str">
        <f t="shared" si="17"/>
        <v/>
      </c>
      <c r="Z44" s="14" t="str">
        <f t="shared" si="17"/>
        <v/>
      </c>
      <c r="AA44" s="14" t="str">
        <f t="shared" si="17"/>
        <v/>
      </c>
      <c r="AB44" s="9" t="str">
        <f t="shared" si="9"/>
        <v/>
      </c>
      <c r="AC44" s="23">
        <f t="shared" si="10"/>
        <v>0</v>
      </c>
      <c r="AD44" s="23" t="str">
        <f t="shared" si="11"/>
        <v/>
      </c>
      <c r="AE44" s="23">
        <f t="shared" si="12"/>
        <v>0</v>
      </c>
      <c r="AF44" s="132" t="str">
        <f t="shared" si="13"/>
        <v/>
      </c>
      <c r="AG44" s="15" t="str">
        <f t="shared" si="14"/>
        <v/>
      </c>
    </row>
    <row r="45" spans="1:33" x14ac:dyDescent="0.3">
      <c r="A45" s="71"/>
      <c r="B45" s="105"/>
      <c r="C45" s="105"/>
      <c r="D45" s="16"/>
      <c r="E45" s="106"/>
      <c r="F45" s="116"/>
      <c r="G45" s="117"/>
      <c r="H45" s="118"/>
      <c r="I45" s="112" t="str">
        <f t="shared" si="0"/>
        <v/>
      </c>
      <c r="J45" s="115" t="str">
        <f t="shared" si="1"/>
        <v/>
      </c>
      <c r="K45" s="130" t="str">
        <f t="shared" si="18"/>
        <v/>
      </c>
      <c r="L45" s="130" t="str">
        <f t="shared" si="18"/>
        <v/>
      </c>
      <c r="M45" s="131" t="str">
        <f t="shared" si="18"/>
        <v/>
      </c>
      <c r="N45" s="130" t="str">
        <f t="shared" si="18"/>
        <v/>
      </c>
      <c r="O45" s="130" t="str">
        <f t="shared" si="18"/>
        <v/>
      </c>
      <c r="P45" s="131" t="str">
        <f t="shared" si="18"/>
        <v/>
      </c>
      <c r="Q45" s="130" t="str">
        <f t="shared" si="18"/>
        <v/>
      </c>
      <c r="R45" s="130" t="str">
        <f t="shared" si="18"/>
        <v/>
      </c>
      <c r="S45" s="131" t="str">
        <f t="shared" si="18"/>
        <v/>
      </c>
      <c r="T45" s="23" t="str">
        <f t="shared" si="3"/>
        <v/>
      </c>
      <c r="U45" s="23" t="str">
        <f t="shared" si="4"/>
        <v/>
      </c>
      <c r="V45" s="136" t="str">
        <f t="shared" si="5"/>
        <v/>
      </c>
      <c r="W45" s="24" t="str">
        <f t="shared" si="6"/>
        <v/>
      </c>
      <c r="X45" s="23">
        <f t="shared" si="7"/>
        <v>0</v>
      </c>
      <c r="Y45" s="14" t="str">
        <f t="shared" si="17"/>
        <v/>
      </c>
      <c r="Z45" s="14" t="str">
        <f t="shared" si="17"/>
        <v/>
      </c>
      <c r="AA45" s="14" t="str">
        <f t="shared" si="17"/>
        <v/>
      </c>
      <c r="AB45" s="9" t="str">
        <f t="shared" si="9"/>
        <v/>
      </c>
      <c r="AC45" s="23">
        <f t="shared" si="10"/>
        <v>0</v>
      </c>
      <c r="AD45" s="23" t="str">
        <f t="shared" si="11"/>
        <v/>
      </c>
      <c r="AE45" s="23">
        <f t="shared" si="12"/>
        <v>0</v>
      </c>
      <c r="AF45" s="132" t="str">
        <f t="shared" si="13"/>
        <v/>
      </c>
      <c r="AG45" s="15" t="str">
        <f t="shared" si="14"/>
        <v/>
      </c>
    </row>
    <row r="46" spans="1:33" x14ac:dyDescent="0.3">
      <c r="A46" s="71"/>
      <c r="B46" s="105"/>
      <c r="C46" s="105"/>
      <c r="D46" s="16"/>
      <c r="E46" s="106"/>
      <c r="F46" s="116"/>
      <c r="G46" s="117"/>
      <c r="H46" s="118"/>
      <c r="I46" s="112" t="str">
        <f t="shared" si="0"/>
        <v/>
      </c>
      <c r="J46" s="115" t="str">
        <f t="shared" si="1"/>
        <v/>
      </c>
      <c r="K46" s="130" t="str">
        <f t="shared" si="18"/>
        <v/>
      </c>
      <c r="L46" s="130" t="str">
        <f t="shared" si="18"/>
        <v/>
      </c>
      <c r="M46" s="131" t="str">
        <f t="shared" si="18"/>
        <v/>
      </c>
      <c r="N46" s="130" t="str">
        <f t="shared" si="18"/>
        <v/>
      </c>
      <c r="O46" s="130" t="str">
        <f t="shared" si="18"/>
        <v/>
      </c>
      <c r="P46" s="131" t="str">
        <f t="shared" si="18"/>
        <v/>
      </c>
      <c r="Q46" s="130" t="str">
        <f t="shared" si="18"/>
        <v/>
      </c>
      <c r="R46" s="130" t="str">
        <f t="shared" si="18"/>
        <v/>
      </c>
      <c r="S46" s="131" t="str">
        <f t="shared" si="18"/>
        <v/>
      </c>
      <c r="T46" s="23" t="str">
        <f t="shared" si="3"/>
        <v/>
      </c>
      <c r="U46" s="23" t="str">
        <f t="shared" si="4"/>
        <v/>
      </c>
      <c r="V46" s="136" t="str">
        <f t="shared" si="5"/>
        <v/>
      </c>
      <c r="W46" s="24" t="str">
        <f t="shared" si="6"/>
        <v/>
      </c>
      <c r="X46" s="23">
        <f t="shared" si="7"/>
        <v>0</v>
      </c>
      <c r="Y46" s="14" t="str">
        <f t="shared" si="17"/>
        <v/>
      </c>
      <c r="Z46" s="14" t="str">
        <f t="shared" si="17"/>
        <v/>
      </c>
      <c r="AA46" s="14" t="str">
        <f t="shared" si="17"/>
        <v/>
      </c>
      <c r="AB46" s="9" t="str">
        <f t="shared" si="9"/>
        <v/>
      </c>
      <c r="AC46" s="23">
        <f t="shared" si="10"/>
        <v>0</v>
      </c>
      <c r="AD46" s="23" t="str">
        <f t="shared" si="11"/>
        <v/>
      </c>
      <c r="AE46" s="23">
        <f t="shared" si="12"/>
        <v>0</v>
      </c>
      <c r="AF46" s="132" t="str">
        <f t="shared" si="13"/>
        <v/>
      </c>
      <c r="AG46" s="15" t="str">
        <f t="shared" si="14"/>
        <v/>
      </c>
    </row>
  </sheetData>
  <autoFilter ref="A6:AG6">
    <sortState ref="A7:AG46">
      <sortCondition ref="I6"/>
    </sortState>
  </autoFilter>
  <mergeCells count="2">
    <mergeCell ref="K5:X5"/>
    <mergeCell ref="Y5:AC5"/>
  </mergeCells>
  <conditionalFormatting sqref="F3 A7:AG46">
    <cfRule type="expression" dxfId="3" priority="1">
      <formula>OR($I3=4,$I3=5)</formula>
    </cfRule>
    <cfRule type="expression" dxfId="2" priority="2">
      <formula>$I3=3</formula>
    </cfRule>
    <cfRule type="expression" dxfId="1" priority="3">
      <formula>$I3=2</formula>
    </cfRule>
    <cfRule type="expression" dxfId="0" priority="4">
      <formula>$I3=1</formula>
    </cfRule>
  </conditionalFormatting>
  <dataValidations count="2">
    <dataValidation type="list" allowBlank="1" showInputMessage="1" showErrorMessage="1" sqref="F3">
      <formula1>Catégories</formula1>
    </dataValidation>
    <dataValidation type="list" allowBlank="1" showInputMessage="1" showErrorMessage="1" sqref="D7:D46">
      <formula1>"F,M"</formula1>
    </dataValidation>
  </dataValidations>
  <pageMargins left="0.23622047244094491" right="0.23622047244094491" top="0.74803149606299213" bottom="0.74803149606299213" header="0.31496062992125984" footer="0.31496062992125984"/>
  <pageSetup paperSize="9" scale="42" orientation="landscape" horizontalDpi="4294967293" r:id="rId1"/>
  <headerFooter>
    <oddFooter>&amp;C&amp;1#&amp;"Arial"&amp;6&amp;K626469Internal</oddFooter>
  </headerFooter>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dimension ref="A1:L101"/>
  <sheetViews>
    <sheetView workbookViewId="0">
      <selection activeCell="I16" sqref="I16"/>
    </sheetView>
  </sheetViews>
  <sheetFormatPr baseColWidth="10" defaultColWidth="11.42578125" defaultRowHeight="15" x14ac:dyDescent="0.25"/>
  <cols>
    <col min="1" max="1" width="28.7109375" bestFit="1" customWidth="1"/>
    <col min="2" max="2" width="32" bestFit="1" customWidth="1"/>
    <col min="5" max="6" width="11.42578125" style="8"/>
  </cols>
  <sheetData>
    <row r="1" spans="1:12" ht="21" x14ac:dyDescent="0.35">
      <c r="A1" s="12" t="s">
        <v>14</v>
      </c>
      <c r="B1" s="11" t="s">
        <v>15</v>
      </c>
      <c r="E1" s="35" t="s">
        <v>18</v>
      </c>
      <c r="F1" s="36" t="s">
        <v>19</v>
      </c>
      <c r="H1" s="52" t="s">
        <v>35</v>
      </c>
      <c r="J1" s="81" t="s">
        <v>45</v>
      </c>
      <c r="K1" s="44" t="s">
        <v>3</v>
      </c>
      <c r="L1" s="82" t="s">
        <v>10</v>
      </c>
    </row>
    <row r="2" spans="1:12" ht="15.75" x14ac:dyDescent="0.25">
      <c r="E2" s="45">
        <v>1</v>
      </c>
      <c r="F2" s="53">
        <v>150</v>
      </c>
      <c r="H2" s="50" t="s">
        <v>59</v>
      </c>
      <c r="J2" s="45">
        <v>2010</v>
      </c>
      <c r="K2" s="43" t="s">
        <v>58</v>
      </c>
      <c r="L2" s="46" t="s">
        <v>39</v>
      </c>
    </row>
    <row r="3" spans="1:12" ht="21" x14ac:dyDescent="0.35">
      <c r="A3" s="12"/>
      <c r="B3" s="11"/>
      <c r="E3" s="45">
        <v>2</v>
      </c>
      <c r="F3" s="53">
        <f t="shared" ref="F3:F12" si="0">F2-3</f>
        <v>147</v>
      </c>
      <c r="H3" s="50" t="s">
        <v>36</v>
      </c>
      <c r="J3" s="45">
        <f>J2+1</f>
        <v>2011</v>
      </c>
      <c r="K3" s="43" t="s">
        <v>58</v>
      </c>
      <c r="L3" s="46" t="s">
        <v>39</v>
      </c>
    </row>
    <row r="4" spans="1:12" ht="15.75" x14ac:dyDescent="0.25">
      <c r="E4" s="45">
        <v>3</v>
      </c>
      <c r="F4" s="53">
        <f t="shared" si="0"/>
        <v>144</v>
      </c>
      <c r="H4" s="50" t="s">
        <v>60</v>
      </c>
      <c r="J4" s="45">
        <f t="shared" ref="J4:J14" si="1">J3+1</f>
        <v>2012</v>
      </c>
      <c r="K4" s="43" t="s">
        <v>62</v>
      </c>
      <c r="L4" s="46" t="s">
        <v>34</v>
      </c>
    </row>
    <row r="5" spans="1:12" ht="15.75" x14ac:dyDescent="0.25">
      <c r="E5" s="45">
        <v>4</v>
      </c>
      <c r="F5" s="53">
        <f t="shared" si="0"/>
        <v>141</v>
      </c>
      <c r="H5" s="50" t="s">
        <v>37</v>
      </c>
      <c r="J5" s="45">
        <f t="shared" si="1"/>
        <v>2013</v>
      </c>
      <c r="K5" s="43" t="s">
        <v>62</v>
      </c>
      <c r="L5" s="46" t="s">
        <v>34</v>
      </c>
    </row>
    <row r="6" spans="1:12" ht="15.75" x14ac:dyDescent="0.25">
      <c r="E6" s="45">
        <v>5</v>
      </c>
      <c r="F6" s="53">
        <f t="shared" si="0"/>
        <v>138</v>
      </c>
      <c r="H6" s="50" t="s">
        <v>61</v>
      </c>
      <c r="J6" s="45">
        <f t="shared" si="1"/>
        <v>2014</v>
      </c>
      <c r="K6" s="43" t="s">
        <v>61</v>
      </c>
      <c r="L6" s="46" t="s">
        <v>38</v>
      </c>
    </row>
    <row r="7" spans="1:12" ht="15.75" x14ac:dyDescent="0.25">
      <c r="E7" s="45">
        <v>6</v>
      </c>
      <c r="F7" s="53">
        <f t="shared" si="0"/>
        <v>135</v>
      </c>
      <c r="H7" s="50" t="s">
        <v>38</v>
      </c>
      <c r="J7" s="45">
        <f t="shared" si="1"/>
        <v>2015</v>
      </c>
      <c r="K7" s="43" t="s">
        <v>61</v>
      </c>
      <c r="L7" s="46" t="s">
        <v>38</v>
      </c>
    </row>
    <row r="8" spans="1:12" ht="15.75" x14ac:dyDescent="0.25">
      <c r="E8" s="45">
        <v>7</v>
      </c>
      <c r="F8" s="53">
        <f t="shared" si="0"/>
        <v>132</v>
      </c>
      <c r="H8" s="50" t="s">
        <v>62</v>
      </c>
      <c r="J8" s="45">
        <f t="shared" si="1"/>
        <v>2016</v>
      </c>
      <c r="K8" s="43" t="s">
        <v>60</v>
      </c>
      <c r="L8" s="46" t="s">
        <v>37</v>
      </c>
    </row>
    <row r="9" spans="1:12" ht="15.75" x14ac:dyDescent="0.25">
      <c r="E9" s="45">
        <v>8</v>
      </c>
      <c r="F9" s="53">
        <f t="shared" si="0"/>
        <v>129</v>
      </c>
      <c r="H9" s="50" t="s">
        <v>34</v>
      </c>
      <c r="J9" s="45">
        <f t="shared" si="1"/>
        <v>2017</v>
      </c>
      <c r="K9" s="43" t="s">
        <v>60</v>
      </c>
      <c r="L9" s="46" t="s">
        <v>37</v>
      </c>
    </row>
    <row r="10" spans="1:12" ht="15.75" x14ac:dyDescent="0.25">
      <c r="E10" s="45">
        <v>9</v>
      </c>
      <c r="F10" s="53">
        <f t="shared" si="0"/>
        <v>126</v>
      </c>
      <c r="H10" s="50" t="s">
        <v>58</v>
      </c>
      <c r="J10" s="45">
        <f t="shared" si="1"/>
        <v>2018</v>
      </c>
      <c r="K10" s="43" t="s">
        <v>59</v>
      </c>
      <c r="L10" s="46" t="s">
        <v>36</v>
      </c>
    </row>
    <row r="11" spans="1:12" ht="15.75" x14ac:dyDescent="0.25">
      <c r="E11" s="45">
        <v>10</v>
      </c>
      <c r="F11" s="53">
        <f t="shared" si="0"/>
        <v>123</v>
      </c>
      <c r="H11" s="51" t="s">
        <v>39</v>
      </c>
      <c r="J11" s="45">
        <f t="shared" si="1"/>
        <v>2019</v>
      </c>
      <c r="K11" s="43" t="s">
        <v>59</v>
      </c>
      <c r="L11" s="46" t="s">
        <v>36</v>
      </c>
    </row>
    <row r="12" spans="1:12" ht="15.75" x14ac:dyDescent="0.25">
      <c r="E12" s="45">
        <v>11</v>
      </c>
      <c r="F12" s="53">
        <f t="shared" si="0"/>
        <v>120</v>
      </c>
      <c r="J12" s="45">
        <f t="shared" si="1"/>
        <v>2020</v>
      </c>
      <c r="K12" s="43" t="s">
        <v>59</v>
      </c>
      <c r="L12" s="46" t="s">
        <v>36</v>
      </c>
    </row>
    <row r="13" spans="1:12" ht="15.75" x14ac:dyDescent="0.25">
      <c r="E13" s="45">
        <v>12</v>
      </c>
      <c r="F13" s="53">
        <f t="shared" ref="F13:F52" si="2">F12-2</f>
        <v>118</v>
      </c>
      <c r="J13" s="45">
        <f t="shared" si="1"/>
        <v>2021</v>
      </c>
      <c r="K13" s="43" t="s">
        <v>59</v>
      </c>
      <c r="L13" s="46" t="s">
        <v>36</v>
      </c>
    </row>
    <row r="14" spans="1:12" ht="15.75" x14ac:dyDescent="0.25">
      <c r="E14" s="45">
        <v>13</v>
      </c>
      <c r="F14" s="53">
        <f t="shared" si="2"/>
        <v>116</v>
      </c>
      <c r="J14" s="47">
        <f t="shared" si="1"/>
        <v>2022</v>
      </c>
      <c r="K14" s="48" t="s">
        <v>59</v>
      </c>
      <c r="L14" s="49" t="s">
        <v>36</v>
      </c>
    </row>
    <row r="15" spans="1:12" x14ac:dyDescent="0.25">
      <c r="E15" s="45">
        <v>14</v>
      </c>
      <c r="F15" s="53">
        <f t="shared" si="2"/>
        <v>114</v>
      </c>
    </row>
    <row r="16" spans="1:12" x14ac:dyDescent="0.25">
      <c r="E16" s="45">
        <v>15</v>
      </c>
      <c r="F16" s="53">
        <f t="shared" si="2"/>
        <v>112</v>
      </c>
    </row>
    <row r="17" spans="5:6" x14ac:dyDescent="0.25">
      <c r="E17" s="45">
        <v>16</v>
      </c>
      <c r="F17" s="53">
        <f t="shared" si="2"/>
        <v>110</v>
      </c>
    </row>
    <row r="18" spans="5:6" x14ac:dyDescent="0.25">
      <c r="E18" s="45">
        <v>17</v>
      </c>
      <c r="F18" s="53">
        <f t="shared" si="2"/>
        <v>108</v>
      </c>
    </row>
    <row r="19" spans="5:6" x14ac:dyDescent="0.25">
      <c r="E19" s="45">
        <v>18</v>
      </c>
      <c r="F19" s="53">
        <f t="shared" si="2"/>
        <v>106</v>
      </c>
    </row>
    <row r="20" spans="5:6" x14ac:dyDescent="0.25">
      <c r="E20" s="45">
        <v>19</v>
      </c>
      <c r="F20" s="53">
        <f t="shared" si="2"/>
        <v>104</v>
      </c>
    </row>
    <row r="21" spans="5:6" x14ac:dyDescent="0.25">
      <c r="E21" s="45">
        <v>20</v>
      </c>
      <c r="F21" s="53">
        <f t="shared" si="2"/>
        <v>102</v>
      </c>
    </row>
    <row r="22" spans="5:6" x14ac:dyDescent="0.25">
      <c r="E22" s="45">
        <v>21</v>
      </c>
      <c r="F22" s="53">
        <f t="shared" si="2"/>
        <v>100</v>
      </c>
    </row>
    <row r="23" spans="5:6" x14ac:dyDescent="0.25">
      <c r="E23" s="45">
        <v>22</v>
      </c>
      <c r="F23" s="53">
        <f t="shared" si="2"/>
        <v>98</v>
      </c>
    </row>
    <row r="24" spans="5:6" x14ac:dyDescent="0.25">
      <c r="E24" s="45">
        <v>23</v>
      </c>
      <c r="F24" s="53">
        <f t="shared" si="2"/>
        <v>96</v>
      </c>
    </row>
    <row r="25" spans="5:6" x14ac:dyDescent="0.25">
      <c r="E25" s="45">
        <v>24</v>
      </c>
      <c r="F25" s="53">
        <f t="shared" si="2"/>
        <v>94</v>
      </c>
    </row>
    <row r="26" spans="5:6" x14ac:dyDescent="0.25">
      <c r="E26" s="45">
        <v>25</v>
      </c>
      <c r="F26" s="53">
        <f t="shared" si="2"/>
        <v>92</v>
      </c>
    </row>
    <row r="27" spans="5:6" x14ac:dyDescent="0.25">
      <c r="E27" s="45">
        <v>26</v>
      </c>
      <c r="F27" s="53">
        <f t="shared" si="2"/>
        <v>90</v>
      </c>
    </row>
    <row r="28" spans="5:6" x14ac:dyDescent="0.25">
      <c r="E28" s="45">
        <v>27</v>
      </c>
      <c r="F28" s="53">
        <f t="shared" si="2"/>
        <v>88</v>
      </c>
    </row>
    <row r="29" spans="5:6" x14ac:dyDescent="0.25">
      <c r="E29" s="45">
        <v>28</v>
      </c>
      <c r="F29" s="53">
        <f t="shared" si="2"/>
        <v>86</v>
      </c>
    </row>
    <row r="30" spans="5:6" x14ac:dyDescent="0.25">
      <c r="E30" s="45">
        <v>29</v>
      </c>
      <c r="F30" s="53">
        <f t="shared" si="2"/>
        <v>84</v>
      </c>
    </row>
    <row r="31" spans="5:6" x14ac:dyDescent="0.25">
      <c r="E31" s="45">
        <v>30</v>
      </c>
      <c r="F31" s="53">
        <f t="shared" si="2"/>
        <v>82</v>
      </c>
    </row>
    <row r="32" spans="5:6" x14ac:dyDescent="0.25">
      <c r="E32" s="45">
        <v>31</v>
      </c>
      <c r="F32" s="53">
        <f t="shared" si="2"/>
        <v>80</v>
      </c>
    </row>
    <row r="33" spans="5:6" x14ac:dyDescent="0.25">
      <c r="E33" s="45">
        <v>32</v>
      </c>
      <c r="F33" s="53">
        <f t="shared" si="2"/>
        <v>78</v>
      </c>
    </row>
    <row r="34" spans="5:6" x14ac:dyDescent="0.25">
      <c r="E34" s="45">
        <v>33</v>
      </c>
      <c r="F34" s="53">
        <f t="shared" si="2"/>
        <v>76</v>
      </c>
    </row>
    <row r="35" spans="5:6" x14ac:dyDescent="0.25">
      <c r="E35" s="45">
        <v>34</v>
      </c>
      <c r="F35" s="53">
        <f t="shared" si="2"/>
        <v>74</v>
      </c>
    </row>
    <row r="36" spans="5:6" x14ac:dyDescent="0.25">
      <c r="E36" s="45">
        <v>35</v>
      </c>
      <c r="F36" s="53">
        <f t="shared" si="2"/>
        <v>72</v>
      </c>
    </row>
    <row r="37" spans="5:6" x14ac:dyDescent="0.25">
      <c r="E37" s="45">
        <v>36</v>
      </c>
      <c r="F37" s="53">
        <f t="shared" si="2"/>
        <v>70</v>
      </c>
    </row>
    <row r="38" spans="5:6" x14ac:dyDescent="0.25">
      <c r="E38" s="45">
        <v>37</v>
      </c>
      <c r="F38" s="53">
        <f t="shared" si="2"/>
        <v>68</v>
      </c>
    </row>
    <row r="39" spans="5:6" x14ac:dyDescent="0.25">
      <c r="E39" s="45">
        <v>38</v>
      </c>
      <c r="F39" s="53">
        <f t="shared" si="2"/>
        <v>66</v>
      </c>
    </row>
    <row r="40" spans="5:6" x14ac:dyDescent="0.25">
      <c r="E40" s="45">
        <v>39</v>
      </c>
      <c r="F40" s="53">
        <f t="shared" si="2"/>
        <v>64</v>
      </c>
    </row>
    <row r="41" spans="5:6" x14ac:dyDescent="0.25">
      <c r="E41" s="45">
        <v>40</v>
      </c>
      <c r="F41" s="53">
        <f t="shared" si="2"/>
        <v>62</v>
      </c>
    </row>
    <row r="42" spans="5:6" x14ac:dyDescent="0.25">
      <c r="E42" s="45">
        <v>41</v>
      </c>
      <c r="F42" s="53">
        <f t="shared" si="2"/>
        <v>60</v>
      </c>
    </row>
    <row r="43" spans="5:6" x14ac:dyDescent="0.25">
      <c r="E43" s="45">
        <v>42</v>
      </c>
      <c r="F43" s="53">
        <f t="shared" si="2"/>
        <v>58</v>
      </c>
    </row>
    <row r="44" spans="5:6" x14ac:dyDescent="0.25">
      <c r="E44" s="45">
        <v>43</v>
      </c>
      <c r="F44" s="53">
        <f t="shared" si="2"/>
        <v>56</v>
      </c>
    </row>
    <row r="45" spans="5:6" x14ac:dyDescent="0.25">
      <c r="E45" s="45">
        <v>44</v>
      </c>
      <c r="F45" s="53">
        <f t="shared" si="2"/>
        <v>54</v>
      </c>
    </row>
    <row r="46" spans="5:6" x14ac:dyDescent="0.25">
      <c r="E46" s="45">
        <v>45</v>
      </c>
      <c r="F46" s="53">
        <f t="shared" si="2"/>
        <v>52</v>
      </c>
    </row>
    <row r="47" spans="5:6" x14ac:dyDescent="0.25">
      <c r="E47" s="45">
        <v>46</v>
      </c>
      <c r="F47" s="53">
        <f t="shared" si="2"/>
        <v>50</v>
      </c>
    </row>
    <row r="48" spans="5:6" x14ac:dyDescent="0.25">
      <c r="E48" s="45">
        <v>47</v>
      </c>
      <c r="F48" s="53">
        <f t="shared" si="2"/>
        <v>48</v>
      </c>
    </row>
    <row r="49" spans="5:6" x14ac:dyDescent="0.25">
      <c r="E49" s="45">
        <v>48</v>
      </c>
      <c r="F49" s="53">
        <f t="shared" si="2"/>
        <v>46</v>
      </c>
    </row>
    <row r="50" spans="5:6" x14ac:dyDescent="0.25">
      <c r="E50" s="45">
        <v>49</v>
      </c>
      <c r="F50" s="53">
        <f t="shared" si="2"/>
        <v>44</v>
      </c>
    </row>
    <row r="51" spans="5:6" x14ac:dyDescent="0.25">
      <c r="E51" s="45">
        <v>50</v>
      </c>
      <c r="F51" s="53">
        <f t="shared" si="2"/>
        <v>42</v>
      </c>
    </row>
    <row r="52" spans="5:6" x14ac:dyDescent="0.25">
      <c r="E52" s="45">
        <v>51</v>
      </c>
      <c r="F52" s="53">
        <f t="shared" si="2"/>
        <v>40</v>
      </c>
    </row>
    <row r="53" spans="5:6" x14ac:dyDescent="0.25">
      <c r="E53" s="45">
        <v>52</v>
      </c>
      <c r="F53" s="53">
        <f t="shared" ref="F53:F91" si="3">F52-1</f>
        <v>39</v>
      </c>
    </row>
    <row r="54" spans="5:6" x14ac:dyDescent="0.25">
      <c r="E54" s="45">
        <v>53</v>
      </c>
      <c r="F54" s="53">
        <f t="shared" si="3"/>
        <v>38</v>
      </c>
    </row>
    <row r="55" spans="5:6" x14ac:dyDescent="0.25">
      <c r="E55" s="45">
        <v>54</v>
      </c>
      <c r="F55" s="53">
        <f t="shared" si="3"/>
        <v>37</v>
      </c>
    </row>
    <row r="56" spans="5:6" x14ac:dyDescent="0.25">
      <c r="E56" s="45">
        <v>55</v>
      </c>
      <c r="F56" s="53">
        <f t="shared" si="3"/>
        <v>36</v>
      </c>
    </row>
    <row r="57" spans="5:6" x14ac:dyDescent="0.25">
      <c r="E57" s="45">
        <v>56</v>
      </c>
      <c r="F57" s="53">
        <f t="shared" si="3"/>
        <v>35</v>
      </c>
    </row>
    <row r="58" spans="5:6" x14ac:dyDescent="0.25">
      <c r="E58" s="45">
        <v>57</v>
      </c>
      <c r="F58" s="53">
        <f t="shared" si="3"/>
        <v>34</v>
      </c>
    </row>
    <row r="59" spans="5:6" x14ac:dyDescent="0.25">
      <c r="E59" s="45">
        <v>58</v>
      </c>
      <c r="F59" s="53">
        <f t="shared" si="3"/>
        <v>33</v>
      </c>
    </row>
    <row r="60" spans="5:6" x14ac:dyDescent="0.25">
      <c r="E60" s="45">
        <v>59</v>
      </c>
      <c r="F60" s="53">
        <f t="shared" si="3"/>
        <v>32</v>
      </c>
    </row>
    <row r="61" spans="5:6" x14ac:dyDescent="0.25">
      <c r="E61" s="45">
        <v>60</v>
      </c>
      <c r="F61" s="53">
        <f t="shared" si="3"/>
        <v>31</v>
      </c>
    </row>
    <row r="62" spans="5:6" x14ac:dyDescent="0.25">
      <c r="E62" s="45">
        <v>61</v>
      </c>
      <c r="F62" s="53">
        <f t="shared" si="3"/>
        <v>30</v>
      </c>
    </row>
    <row r="63" spans="5:6" x14ac:dyDescent="0.25">
      <c r="E63" s="45">
        <v>62</v>
      </c>
      <c r="F63" s="53">
        <f t="shared" si="3"/>
        <v>29</v>
      </c>
    </row>
    <row r="64" spans="5:6" x14ac:dyDescent="0.25">
      <c r="E64" s="45">
        <v>63</v>
      </c>
      <c r="F64" s="53">
        <f t="shared" si="3"/>
        <v>28</v>
      </c>
    </row>
    <row r="65" spans="5:6" x14ac:dyDescent="0.25">
      <c r="E65" s="45">
        <v>64</v>
      </c>
      <c r="F65" s="53">
        <f t="shared" si="3"/>
        <v>27</v>
      </c>
    </row>
    <row r="66" spans="5:6" x14ac:dyDescent="0.25">
      <c r="E66" s="45">
        <v>65</v>
      </c>
      <c r="F66" s="53">
        <f t="shared" si="3"/>
        <v>26</v>
      </c>
    </row>
    <row r="67" spans="5:6" x14ac:dyDescent="0.25">
      <c r="E67" s="45">
        <v>66</v>
      </c>
      <c r="F67" s="53">
        <f t="shared" si="3"/>
        <v>25</v>
      </c>
    </row>
    <row r="68" spans="5:6" x14ac:dyDescent="0.25">
      <c r="E68" s="45">
        <v>67</v>
      </c>
      <c r="F68" s="53">
        <f t="shared" si="3"/>
        <v>24</v>
      </c>
    </row>
    <row r="69" spans="5:6" x14ac:dyDescent="0.25">
      <c r="E69" s="45">
        <v>68</v>
      </c>
      <c r="F69" s="53">
        <f t="shared" si="3"/>
        <v>23</v>
      </c>
    </row>
    <row r="70" spans="5:6" x14ac:dyDescent="0.25">
      <c r="E70" s="45">
        <v>69</v>
      </c>
      <c r="F70" s="53">
        <f t="shared" si="3"/>
        <v>22</v>
      </c>
    </row>
    <row r="71" spans="5:6" x14ac:dyDescent="0.25">
      <c r="E71" s="45">
        <v>70</v>
      </c>
      <c r="F71" s="53">
        <f t="shared" si="3"/>
        <v>21</v>
      </c>
    </row>
    <row r="72" spans="5:6" x14ac:dyDescent="0.25">
      <c r="E72" s="45">
        <v>71</v>
      </c>
      <c r="F72" s="53">
        <f t="shared" si="3"/>
        <v>20</v>
      </c>
    </row>
    <row r="73" spans="5:6" x14ac:dyDescent="0.25">
      <c r="E73" s="45">
        <v>72</v>
      </c>
      <c r="F73" s="53">
        <f t="shared" si="3"/>
        <v>19</v>
      </c>
    </row>
    <row r="74" spans="5:6" x14ac:dyDescent="0.25">
      <c r="E74" s="45">
        <v>73</v>
      </c>
      <c r="F74" s="53">
        <f t="shared" si="3"/>
        <v>18</v>
      </c>
    </row>
    <row r="75" spans="5:6" x14ac:dyDescent="0.25">
      <c r="E75" s="45">
        <v>74</v>
      </c>
      <c r="F75" s="53">
        <f t="shared" si="3"/>
        <v>17</v>
      </c>
    </row>
    <row r="76" spans="5:6" x14ac:dyDescent="0.25">
      <c r="E76" s="45">
        <v>75</v>
      </c>
      <c r="F76" s="53">
        <f t="shared" si="3"/>
        <v>16</v>
      </c>
    </row>
    <row r="77" spans="5:6" x14ac:dyDescent="0.25">
      <c r="E77" s="45">
        <v>76</v>
      </c>
      <c r="F77" s="53">
        <f t="shared" si="3"/>
        <v>15</v>
      </c>
    </row>
    <row r="78" spans="5:6" x14ac:dyDescent="0.25">
      <c r="E78" s="45">
        <v>77</v>
      </c>
      <c r="F78" s="53">
        <f t="shared" si="3"/>
        <v>14</v>
      </c>
    </row>
    <row r="79" spans="5:6" x14ac:dyDescent="0.25">
      <c r="E79" s="45">
        <v>78</v>
      </c>
      <c r="F79" s="53">
        <f t="shared" si="3"/>
        <v>13</v>
      </c>
    </row>
    <row r="80" spans="5:6" x14ac:dyDescent="0.25">
      <c r="E80" s="45">
        <v>79</v>
      </c>
      <c r="F80" s="53">
        <f t="shared" si="3"/>
        <v>12</v>
      </c>
    </row>
    <row r="81" spans="5:6" x14ac:dyDescent="0.25">
      <c r="E81" s="45">
        <v>80</v>
      </c>
      <c r="F81" s="53">
        <f t="shared" si="3"/>
        <v>11</v>
      </c>
    </row>
    <row r="82" spans="5:6" x14ac:dyDescent="0.25">
      <c r="E82" s="45">
        <v>81</v>
      </c>
      <c r="F82" s="53">
        <f t="shared" si="3"/>
        <v>10</v>
      </c>
    </row>
    <row r="83" spans="5:6" x14ac:dyDescent="0.25">
      <c r="E83" s="45">
        <v>82</v>
      </c>
      <c r="F83" s="53">
        <f t="shared" si="3"/>
        <v>9</v>
      </c>
    </row>
    <row r="84" spans="5:6" x14ac:dyDescent="0.25">
      <c r="E84" s="45">
        <v>83</v>
      </c>
      <c r="F84" s="53">
        <f t="shared" si="3"/>
        <v>8</v>
      </c>
    </row>
    <row r="85" spans="5:6" x14ac:dyDescent="0.25">
      <c r="E85" s="45">
        <v>84</v>
      </c>
      <c r="F85" s="53">
        <f t="shared" si="3"/>
        <v>7</v>
      </c>
    </row>
    <row r="86" spans="5:6" x14ac:dyDescent="0.25">
      <c r="E86" s="45">
        <v>85</v>
      </c>
      <c r="F86" s="53">
        <f t="shared" si="3"/>
        <v>6</v>
      </c>
    </row>
    <row r="87" spans="5:6" x14ac:dyDescent="0.25">
      <c r="E87" s="45">
        <v>86</v>
      </c>
      <c r="F87" s="53">
        <f t="shared" si="3"/>
        <v>5</v>
      </c>
    </row>
    <row r="88" spans="5:6" x14ac:dyDescent="0.25">
      <c r="E88" s="45">
        <v>87</v>
      </c>
      <c r="F88" s="53">
        <f t="shared" si="3"/>
        <v>4</v>
      </c>
    </row>
    <row r="89" spans="5:6" x14ac:dyDescent="0.25">
      <c r="E89" s="45">
        <v>88</v>
      </c>
      <c r="F89" s="53">
        <f t="shared" si="3"/>
        <v>3</v>
      </c>
    </row>
    <row r="90" spans="5:6" x14ac:dyDescent="0.25">
      <c r="E90" s="45">
        <v>89</v>
      </c>
      <c r="F90" s="53">
        <f t="shared" si="3"/>
        <v>2</v>
      </c>
    </row>
    <row r="91" spans="5:6" x14ac:dyDescent="0.25">
      <c r="E91" s="45">
        <v>90</v>
      </c>
      <c r="F91" s="53">
        <f t="shared" si="3"/>
        <v>1</v>
      </c>
    </row>
    <row r="92" spans="5:6" x14ac:dyDescent="0.25">
      <c r="E92" s="45">
        <v>91</v>
      </c>
      <c r="F92" s="53">
        <f t="shared" ref="F92:F101" si="4">F91</f>
        <v>1</v>
      </c>
    </row>
    <row r="93" spans="5:6" x14ac:dyDescent="0.25">
      <c r="E93" s="45">
        <v>92</v>
      </c>
      <c r="F93" s="53">
        <f t="shared" si="4"/>
        <v>1</v>
      </c>
    </row>
    <row r="94" spans="5:6" x14ac:dyDescent="0.25">
      <c r="E94" s="45">
        <v>93</v>
      </c>
      <c r="F94" s="53">
        <f t="shared" si="4"/>
        <v>1</v>
      </c>
    </row>
    <row r="95" spans="5:6" x14ac:dyDescent="0.25">
      <c r="E95" s="45">
        <v>94</v>
      </c>
      <c r="F95" s="53">
        <f t="shared" si="4"/>
        <v>1</v>
      </c>
    </row>
    <row r="96" spans="5:6" x14ac:dyDescent="0.25">
      <c r="E96" s="45">
        <v>95</v>
      </c>
      <c r="F96" s="53">
        <f t="shared" si="4"/>
        <v>1</v>
      </c>
    </row>
    <row r="97" spans="5:6" x14ac:dyDescent="0.25">
      <c r="E97" s="45">
        <v>96</v>
      </c>
      <c r="F97" s="53">
        <f t="shared" si="4"/>
        <v>1</v>
      </c>
    </row>
    <row r="98" spans="5:6" x14ac:dyDescent="0.25">
      <c r="E98" s="45">
        <v>97</v>
      </c>
      <c r="F98" s="53">
        <f t="shared" si="4"/>
        <v>1</v>
      </c>
    </row>
    <row r="99" spans="5:6" x14ac:dyDescent="0.25">
      <c r="E99" s="45">
        <v>98</v>
      </c>
      <c r="F99" s="53">
        <f t="shared" si="4"/>
        <v>1</v>
      </c>
    </row>
    <row r="100" spans="5:6" x14ac:dyDescent="0.25">
      <c r="E100" s="45">
        <v>99</v>
      </c>
      <c r="F100" s="53">
        <f t="shared" si="4"/>
        <v>1</v>
      </c>
    </row>
    <row r="101" spans="5:6" x14ac:dyDescent="0.25">
      <c r="E101" s="47">
        <v>100</v>
      </c>
      <c r="F101" s="54">
        <f t="shared" si="4"/>
        <v>1</v>
      </c>
    </row>
  </sheetData>
  <dataValidations count="3">
    <dataValidation type="list" allowBlank="1" showInputMessage="1" showErrorMessage="1" sqref="B1">
      <formula1>"Trial,DH,XC"</formula1>
    </dataValidation>
    <dataValidation type="list" allowBlank="1" showInputMessage="1" showErrorMessage="1" sqref="B3">
      <formula1>$A$4:$A$5</formula1>
    </dataValidation>
    <dataValidation type="list" allowBlank="1" showInputMessage="1" showErrorMessage="1" sqref="K2:L14">
      <formula1>Catégories</formula1>
    </dataValidation>
  </dataValidations>
  <pageMargins left="0.7" right="0.7" top="0.75" bottom="0.75" header="0.3" footer="0.3"/>
  <pageSetup paperSize="9" orientation="portrait" horizontalDpi="4294967292" r:id="rId1"/>
  <headerFooter>
    <oddFooter>&amp;C&amp;1#&amp;"Arial"&amp;6&amp;K626469Internal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K15"/>
  <sheetViews>
    <sheetView workbookViewId="0">
      <selection activeCell="J15" sqref="J15"/>
    </sheetView>
  </sheetViews>
  <sheetFormatPr baseColWidth="10" defaultColWidth="11.42578125" defaultRowHeight="18.75" x14ac:dyDescent="0.3"/>
  <cols>
    <col min="1" max="1" width="14.42578125" style="64" customWidth="1"/>
    <col min="2" max="2" width="14.85546875" style="70" bestFit="1" customWidth="1"/>
    <col min="3" max="3" width="11.42578125" style="70"/>
    <col min="4" max="4" width="7.7109375" hidden="1" customWidth="1"/>
    <col min="5" max="5" width="14.85546875" hidden="1" customWidth="1"/>
    <col min="7" max="7" width="15.140625" hidden="1" customWidth="1"/>
    <col min="8" max="8" width="20.42578125" style="70" customWidth="1"/>
    <col min="9" max="9" width="13" customWidth="1"/>
    <col min="10" max="10" width="19.7109375" bestFit="1" customWidth="1"/>
    <col min="11" max="11" width="16.7109375" customWidth="1"/>
  </cols>
  <sheetData>
    <row r="1" spans="1:11" ht="29.1" customHeight="1" x14ac:dyDescent="0.25">
      <c r="A1" s="147" t="s">
        <v>57</v>
      </c>
      <c r="B1" s="172" t="s">
        <v>27</v>
      </c>
      <c r="C1" s="172" t="s">
        <v>5</v>
      </c>
      <c r="D1" s="172" t="s">
        <v>2</v>
      </c>
      <c r="E1" s="172" t="s">
        <v>6</v>
      </c>
      <c r="F1" s="172" t="s">
        <v>7</v>
      </c>
      <c r="G1" s="172" t="s">
        <v>8</v>
      </c>
      <c r="H1" s="172" t="s">
        <v>1</v>
      </c>
      <c r="I1" s="147" t="s">
        <v>11</v>
      </c>
      <c r="J1" s="147" t="s">
        <v>291</v>
      </c>
      <c r="K1" s="147" t="s">
        <v>292</v>
      </c>
    </row>
    <row r="2" spans="1:11" ht="29.1" customHeight="1" x14ac:dyDescent="0.25">
      <c r="A2" s="117">
        <v>14</v>
      </c>
      <c r="B2" s="65" t="s">
        <v>116</v>
      </c>
      <c r="C2" s="65" t="s">
        <v>264</v>
      </c>
      <c r="D2" s="40"/>
      <c r="E2" s="73"/>
      <c r="F2" s="40" t="s">
        <v>59</v>
      </c>
      <c r="G2" s="150"/>
      <c r="H2" s="65" t="s">
        <v>281</v>
      </c>
      <c r="I2" s="56" t="str">
        <f>IF(H2&lt;&gt;"",IFERROR(VLOOKUP($A2,Préinscriptions!Liste_préinscrits,9,FALSE),""),"")</f>
        <v/>
      </c>
      <c r="J2" s="57" t="str">
        <f>IF(I2&lt;&gt;"",IFERROR(VLOOKUP($A2,Préinscriptions!Liste_préinscrits,10,FALSE),""),"")</f>
        <v/>
      </c>
      <c r="K2" s="159"/>
    </row>
    <row r="3" spans="1:11" ht="29.1" customHeight="1" x14ac:dyDescent="0.25">
      <c r="A3" s="117">
        <v>7</v>
      </c>
      <c r="B3" s="65" t="s">
        <v>265</v>
      </c>
      <c r="C3" s="65" t="s">
        <v>266</v>
      </c>
      <c r="D3" s="40"/>
      <c r="E3" s="73"/>
      <c r="F3" s="40" t="s">
        <v>59</v>
      </c>
      <c r="G3" s="150"/>
      <c r="H3" s="65" t="s">
        <v>282</v>
      </c>
      <c r="I3" s="56" t="str">
        <f>IF(H3&lt;&gt;"",IFERROR(VLOOKUP($A3,Préinscriptions!Liste_préinscrits,9,FALSE),""),"")</f>
        <v/>
      </c>
      <c r="J3" s="57" t="str">
        <f>IF(I3&lt;&gt;"",IFERROR(VLOOKUP($A3,Préinscriptions!Liste_préinscrits,10,FALSE),""),"")</f>
        <v/>
      </c>
      <c r="K3" s="160"/>
    </row>
    <row r="4" spans="1:11" ht="29.1" customHeight="1" x14ac:dyDescent="0.25">
      <c r="A4" s="117">
        <v>5</v>
      </c>
      <c r="B4" s="65" t="s">
        <v>267</v>
      </c>
      <c r="C4" s="65" t="s">
        <v>151</v>
      </c>
      <c r="D4" s="40"/>
      <c r="E4" s="73"/>
      <c r="F4" s="40" t="s">
        <v>59</v>
      </c>
      <c r="G4" s="150"/>
      <c r="H4" s="65" t="s">
        <v>284</v>
      </c>
      <c r="I4" s="56" t="str">
        <f>IF(H4&lt;&gt;"",IFERROR(VLOOKUP($A4,Préinscriptions!Liste_préinscrits,9,FALSE),""),"")</f>
        <v/>
      </c>
      <c r="J4" s="57" t="str">
        <f>IF(I4&lt;&gt;"",IFERROR(VLOOKUP($A4,Préinscriptions!Liste_préinscrits,10,FALSE),""),"")</f>
        <v/>
      </c>
      <c r="K4" s="159"/>
    </row>
    <row r="5" spans="1:11" ht="29.1" customHeight="1" x14ac:dyDescent="0.25">
      <c r="A5" s="117">
        <v>6</v>
      </c>
      <c r="B5" s="65" t="s">
        <v>268</v>
      </c>
      <c r="C5" s="65" t="s">
        <v>181</v>
      </c>
      <c r="D5" s="119"/>
      <c r="E5" s="164"/>
      <c r="F5" s="40" t="s">
        <v>59</v>
      </c>
      <c r="G5" s="150"/>
      <c r="H5" s="65" t="s">
        <v>284</v>
      </c>
      <c r="I5" s="56" t="str">
        <f>IF(H5&lt;&gt;"",IFERROR(VLOOKUP($A5,Préinscriptions!Liste_préinscrits,9,FALSE),""),"")</f>
        <v/>
      </c>
      <c r="J5" s="57" t="str">
        <f>IF(I5&lt;&gt;"",IFERROR(VLOOKUP($A5,Préinscriptions!Liste_préinscrits,10,FALSE),""),"")</f>
        <v/>
      </c>
      <c r="K5" s="159"/>
    </row>
    <row r="6" spans="1:11" ht="29.1" customHeight="1" x14ac:dyDescent="0.25">
      <c r="A6" s="117">
        <v>1</v>
      </c>
      <c r="B6" s="65" t="s">
        <v>269</v>
      </c>
      <c r="C6" s="65" t="s">
        <v>270</v>
      </c>
      <c r="D6" s="119"/>
      <c r="E6" s="164"/>
      <c r="F6" s="40" t="s">
        <v>59</v>
      </c>
      <c r="G6" s="150"/>
      <c r="H6" s="65" t="s">
        <v>284</v>
      </c>
      <c r="I6" s="56" t="str">
        <f>IF(H6&lt;&gt;"",IFERROR(VLOOKUP($A6,Préinscriptions!Liste_préinscrits,9,FALSE),""),"")</f>
        <v/>
      </c>
      <c r="J6" s="57" t="str">
        <f>IF(I6&lt;&gt;"",IFERROR(VLOOKUP($A6,Préinscriptions!Liste_préinscrits,10,FALSE),""),"")</f>
        <v/>
      </c>
      <c r="K6" s="159"/>
    </row>
    <row r="7" spans="1:11" ht="29.1" customHeight="1" x14ac:dyDescent="0.25">
      <c r="A7" s="117">
        <v>2</v>
      </c>
      <c r="B7" s="65" t="s">
        <v>271</v>
      </c>
      <c r="C7" s="65" t="s">
        <v>253</v>
      </c>
      <c r="D7" s="40"/>
      <c r="E7" s="73"/>
      <c r="F7" s="40" t="s">
        <v>59</v>
      </c>
      <c r="G7" s="150"/>
      <c r="H7" s="65" t="s">
        <v>284</v>
      </c>
      <c r="I7" s="56" t="str">
        <f>IF(H7&lt;&gt;"",IFERROR(VLOOKUP($A7,Préinscriptions!Liste_préinscrits,9,FALSE),""),"")</f>
        <v/>
      </c>
      <c r="J7" s="57" t="str">
        <f>IF(I7&lt;&gt;"",IFERROR(VLOOKUP($A7,Préinscriptions!Liste_préinscrits,10,FALSE),""),"")</f>
        <v/>
      </c>
      <c r="K7" s="159"/>
    </row>
    <row r="8" spans="1:11" ht="29.1" customHeight="1" x14ac:dyDescent="0.25">
      <c r="A8" s="117">
        <v>3</v>
      </c>
      <c r="B8" s="65" t="s">
        <v>272</v>
      </c>
      <c r="C8" s="65" t="s">
        <v>273</v>
      </c>
      <c r="D8" s="40"/>
      <c r="E8" s="73"/>
      <c r="F8" s="40" t="s">
        <v>59</v>
      </c>
      <c r="G8" s="150"/>
      <c r="H8" s="65" t="s">
        <v>284</v>
      </c>
      <c r="I8" s="56" t="str">
        <f>IF(H8&lt;&gt;"",IFERROR(VLOOKUP($A8,Préinscriptions!Liste_préinscrits,9,FALSE),""),"")</f>
        <v/>
      </c>
      <c r="J8" s="57" t="str">
        <f>IF(I8&lt;&gt;"",IFERROR(VLOOKUP($A8,Préinscriptions!Liste_préinscrits,10,FALSE),""),"")</f>
        <v/>
      </c>
      <c r="K8" s="159"/>
    </row>
    <row r="9" spans="1:11" ht="29.1" customHeight="1" x14ac:dyDescent="0.25">
      <c r="A9" s="117">
        <v>21</v>
      </c>
      <c r="B9" s="65" t="s">
        <v>274</v>
      </c>
      <c r="C9" s="65" t="s">
        <v>275</v>
      </c>
      <c r="D9" s="40"/>
      <c r="E9" s="73"/>
      <c r="F9" s="40" t="s">
        <v>36</v>
      </c>
      <c r="G9" s="150"/>
      <c r="H9" s="65" t="s">
        <v>284</v>
      </c>
      <c r="I9" s="56" t="str">
        <f>IF(H9&lt;&gt;"",IFERROR(VLOOKUP($A9,Préinscriptions!Liste_préinscrits,9,FALSE),""),"")</f>
        <v/>
      </c>
      <c r="J9" s="57" t="str">
        <f>IF(I9&lt;&gt;"",IFERROR(VLOOKUP($A9,Préinscriptions!Liste_préinscrits,10,FALSE),""),"")</f>
        <v/>
      </c>
      <c r="K9" s="159"/>
    </row>
    <row r="10" spans="1:11" ht="29.1" customHeight="1" x14ac:dyDescent="0.25">
      <c r="A10" s="117">
        <v>12</v>
      </c>
      <c r="B10" s="65" t="s">
        <v>276</v>
      </c>
      <c r="C10" s="65" t="s">
        <v>277</v>
      </c>
      <c r="D10" s="40"/>
      <c r="E10" s="73"/>
      <c r="F10" s="40" t="s">
        <v>59</v>
      </c>
      <c r="G10" s="150"/>
      <c r="H10" s="65" t="s">
        <v>284</v>
      </c>
      <c r="I10" s="56" t="str">
        <f>IF(H10&lt;&gt;"",IFERROR(VLOOKUP($A10,Préinscriptions!Liste_préinscrits,9,FALSE),""),"")</f>
        <v/>
      </c>
      <c r="J10" s="57" t="str">
        <f>IF(I10&lt;&gt;"",IFERROR(VLOOKUP($A10,Préinscriptions!Liste_préinscrits,10,FALSE),""),"")</f>
        <v/>
      </c>
      <c r="K10" s="159"/>
    </row>
    <row r="11" spans="1:11" ht="29.1" customHeight="1" x14ac:dyDescent="0.25">
      <c r="A11" s="117">
        <v>4</v>
      </c>
      <c r="B11" s="65" t="s">
        <v>278</v>
      </c>
      <c r="C11" s="65" t="s">
        <v>279</v>
      </c>
      <c r="D11" s="40"/>
      <c r="E11" s="73"/>
      <c r="F11" s="40" t="s">
        <v>59</v>
      </c>
      <c r="G11" s="150"/>
      <c r="H11" s="65" t="s">
        <v>284</v>
      </c>
      <c r="I11" s="56" t="str">
        <f>IF(H11&lt;&gt;"",IFERROR(VLOOKUP($A11,Préinscriptions!Liste_préinscrits,9,FALSE),""),"")</f>
        <v/>
      </c>
      <c r="J11" s="57" t="str">
        <f>IF(I11&lt;&gt;"",IFERROR(VLOOKUP($A11,Préinscriptions!Liste_préinscrits,10,FALSE),""),"")</f>
        <v/>
      </c>
      <c r="K11" s="159"/>
    </row>
    <row r="12" spans="1:11" ht="29.1" customHeight="1" x14ac:dyDescent="0.25">
      <c r="A12" s="16"/>
      <c r="B12" s="75" t="str">
        <f>IF(A12&lt;&gt;"",IFERROR(VLOOKUP($A12,Préinscriptions!Liste_préinscrits,2,FALSE),""),"")</f>
        <v/>
      </c>
      <c r="C12" s="75" t="str">
        <f>IF(B12&lt;&gt;"",IFERROR(VLOOKUP($A12,Préinscriptions!Liste_préinscrits,3,FALSE),""),"")</f>
        <v/>
      </c>
      <c r="D12" s="4" t="str">
        <f>IF(C12&lt;&gt;"",IFERROR(VLOOKUP($A12,Préinscriptions!Liste_préinscrits,4,FALSE),""),"")</f>
        <v/>
      </c>
      <c r="E12" s="6" t="str">
        <f>IF(D12&lt;&gt;"",IFERROR(VLOOKUP($A12,Préinscriptions!Liste_préinscrits,5,FALSE),""),"")</f>
        <v/>
      </c>
      <c r="F12" s="40" t="str">
        <f>IF(E12&lt;&gt;"",IFERROR(VLOOKUP($A12,Préinscriptions!Liste_préinscrits,6,FALSE),""),"")</f>
        <v/>
      </c>
      <c r="G12" s="5" t="str">
        <f>IF(F12&lt;&gt;"",IFERROR(VLOOKUP($A12,Préinscriptions!Liste_préinscrits,7,FALSE),""),"")</f>
        <v/>
      </c>
      <c r="H12" s="56" t="str">
        <f>IF(G12&lt;&gt;"",IFERROR(VLOOKUP($A12,Préinscriptions!Liste_préinscrits,8,FALSE),""),"")</f>
        <v/>
      </c>
      <c r="I12" s="56" t="str">
        <f>IF(H12&lt;&gt;"",IFERROR(VLOOKUP($A12,Préinscriptions!Liste_préinscrits,9,FALSE),""),"")</f>
        <v/>
      </c>
      <c r="J12" s="57" t="str">
        <f>IF(I12&lt;&gt;"",IFERROR(VLOOKUP($A12,Préinscriptions!Liste_préinscrits,10,FALSE),""),"")</f>
        <v/>
      </c>
      <c r="K12" s="159"/>
    </row>
    <row r="13" spans="1:11" ht="29.1" customHeight="1" x14ac:dyDescent="0.25">
      <c r="A13" s="170"/>
      <c r="B13" s="25" t="str">
        <f>IF(A13&lt;&gt;"",IFERROR(VLOOKUP($A13,Préinscriptions!Liste_préinscrits,2,FALSE),""),"")</f>
        <v/>
      </c>
      <c r="C13" s="26" t="str">
        <f>IF(B13&lt;&gt;"",IFERROR(VLOOKUP($A13,Préinscriptions!Liste_préinscrits,3,FALSE),""),"")</f>
        <v/>
      </c>
      <c r="D13" s="4" t="str">
        <f>IF(C13&lt;&gt;"",IFERROR(VLOOKUP($A13,Préinscriptions!Liste_préinscrits,4,FALSE),""),"")</f>
        <v/>
      </c>
      <c r="E13" s="6" t="str">
        <f>IF(D13&lt;&gt;"",IFERROR(VLOOKUP($A13,Préinscriptions!Liste_préinscrits,5,FALSE),""),"")</f>
        <v/>
      </c>
      <c r="F13" s="40" t="str">
        <f>IF(E13&lt;&gt;"",IFERROR(VLOOKUP($A13,Préinscriptions!Liste_préinscrits,6,FALSE),""),"")</f>
        <v/>
      </c>
      <c r="G13" s="5" t="str">
        <f>IF(F13&lt;&gt;"",IFERROR(VLOOKUP($A13,Préinscriptions!Liste_préinscrits,7,FALSE),""),"")</f>
        <v/>
      </c>
      <c r="H13" s="56" t="str">
        <f>IF(G13&lt;&gt;"",IFERROR(VLOOKUP($A13,Préinscriptions!Liste_préinscrits,8,FALSE),""),"")</f>
        <v/>
      </c>
      <c r="I13" s="56" t="str">
        <f>IF(H13&lt;&gt;"",IFERROR(VLOOKUP($A13,Préinscriptions!Liste_préinscrits,9,FALSE),""),"")</f>
        <v/>
      </c>
      <c r="J13" s="57" t="str">
        <f>IF(I13&lt;&gt;"",IFERROR(VLOOKUP($A13,Préinscriptions!Liste_préinscrits,10,FALSE),""),"")</f>
        <v/>
      </c>
      <c r="K13" s="159"/>
    </row>
    <row r="14" spans="1:11" ht="29.1" customHeight="1" x14ac:dyDescent="0.25">
      <c r="A14" s="170"/>
      <c r="B14" s="25" t="str">
        <f>IF(A14&lt;&gt;"",IFERROR(VLOOKUP($A14,Préinscriptions!Liste_préinscrits,2,FALSE),""),"")</f>
        <v/>
      </c>
      <c r="C14" s="26" t="str">
        <f>IF(B14&lt;&gt;"",IFERROR(VLOOKUP($A14,Préinscriptions!Liste_préinscrits,3,FALSE),""),"")</f>
        <v/>
      </c>
      <c r="D14" s="4" t="str">
        <f>IF(C14&lt;&gt;"",IFERROR(VLOOKUP($A14,Préinscriptions!Liste_préinscrits,4,FALSE),""),"")</f>
        <v/>
      </c>
      <c r="E14" s="6" t="str">
        <f>IF(D14&lt;&gt;"",IFERROR(VLOOKUP($A14,Préinscriptions!Liste_préinscrits,5,FALSE),""),"")</f>
        <v/>
      </c>
      <c r="F14" s="40" t="str">
        <f>IF(E14&lt;&gt;"",IFERROR(VLOOKUP($A14,Préinscriptions!Liste_préinscrits,6,FALSE),""),"")</f>
        <v/>
      </c>
      <c r="G14" s="5" t="str">
        <f>IF(F14&lt;&gt;"",IFERROR(VLOOKUP($A14,Préinscriptions!Liste_préinscrits,7,FALSE),""),"")</f>
        <v/>
      </c>
      <c r="H14" s="56" t="str">
        <f>IF(G14&lt;&gt;"",IFERROR(VLOOKUP($A14,Préinscriptions!Liste_préinscrits,8,FALSE),""),"")</f>
        <v/>
      </c>
      <c r="I14" s="56" t="str">
        <f>IF(H14&lt;&gt;"",IFERROR(VLOOKUP($A14,Préinscriptions!Liste_préinscrits,9,FALSE),""),"")</f>
        <v/>
      </c>
      <c r="J14" s="57" t="str">
        <f>IF(I14&lt;&gt;"",IFERROR(VLOOKUP($A14,Préinscriptions!Liste_préinscrits,10,FALSE),""),"")</f>
        <v/>
      </c>
      <c r="K14" s="159"/>
    </row>
    <row r="15" spans="1:11" x14ac:dyDescent="0.3">
      <c r="A15" s="111">
        <f>COUNT(A2:A14)</f>
        <v>10</v>
      </c>
      <c r="B15"/>
      <c r="C15"/>
      <c r="H15"/>
    </row>
  </sheetData>
  <autoFilter ref="A1:K15"/>
  <dataValidations count="2">
    <dataValidation type="list" allowBlank="1" showInputMessage="1" showErrorMessage="1" sqref="D2:D14">
      <formula1>"F,M"</formula1>
    </dataValidation>
    <dataValidation type="list" allowBlank="1" showInputMessage="1" showErrorMessage="1" sqref="F2:F14">
      <formula1>Catégories</formula1>
    </dataValidation>
  </dataValidations>
  <pageMargins left="0.7" right="0.7" top="0.75" bottom="0.75" header="0.3" footer="0.3"/>
  <pageSetup paperSize="9" scale="72" orientation="landscape" horizontalDpi="4294967293" r:id="rId1"/>
  <headerFooter>
    <oddFooter>&amp;C&amp;1#&amp;"Arial"&amp;6&amp;K626469Internal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K25"/>
  <sheetViews>
    <sheetView workbookViewId="0">
      <selection activeCell="J15" sqref="J15"/>
    </sheetView>
  </sheetViews>
  <sheetFormatPr baseColWidth="10" defaultColWidth="11.42578125" defaultRowHeight="18.75" x14ac:dyDescent="0.3"/>
  <cols>
    <col min="1" max="1" width="14.42578125" style="64" customWidth="1"/>
    <col min="2" max="2" width="14.85546875" style="70" bestFit="1" customWidth="1"/>
    <col min="3" max="3" width="11.42578125" style="70"/>
    <col min="4" max="4" width="7.7109375" hidden="1" customWidth="1"/>
    <col min="5" max="5" width="14.85546875" hidden="1" customWidth="1"/>
    <col min="7" max="7" width="15.140625" hidden="1" customWidth="1"/>
    <col min="8" max="8" width="20.42578125" style="70" customWidth="1"/>
    <col min="9" max="9" width="13" customWidth="1"/>
    <col min="10" max="10" width="19.7109375" bestFit="1" customWidth="1"/>
    <col min="11" max="11" width="16.7109375" customWidth="1"/>
  </cols>
  <sheetData>
    <row r="1" spans="1:11" ht="29.1" customHeight="1" x14ac:dyDescent="0.25">
      <c r="A1" s="147" t="s">
        <v>57</v>
      </c>
      <c r="B1" s="171" t="s">
        <v>27</v>
      </c>
      <c r="C1" s="171" t="s">
        <v>5</v>
      </c>
      <c r="D1" s="171" t="s">
        <v>2</v>
      </c>
      <c r="E1" s="171" t="s">
        <v>6</v>
      </c>
      <c r="F1" s="171" t="s">
        <v>7</v>
      </c>
      <c r="G1" s="171" t="s">
        <v>8</v>
      </c>
      <c r="H1" s="171" t="s">
        <v>1</v>
      </c>
      <c r="I1" s="147" t="s">
        <v>11</v>
      </c>
      <c r="J1" s="147" t="s">
        <v>291</v>
      </c>
      <c r="K1" s="147" t="s">
        <v>292</v>
      </c>
    </row>
    <row r="2" spans="1:11" ht="29.1" customHeight="1" x14ac:dyDescent="0.25">
      <c r="A2" s="117">
        <v>73</v>
      </c>
      <c r="B2" s="165" t="s">
        <v>112</v>
      </c>
      <c r="C2" s="165" t="s">
        <v>113</v>
      </c>
      <c r="D2" s="40"/>
      <c r="E2" s="73"/>
      <c r="F2" s="40" t="s">
        <v>60</v>
      </c>
      <c r="G2" s="150"/>
      <c r="H2" s="165" t="s">
        <v>280</v>
      </c>
      <c r="I2" s="56" t="str">
        <f>IF(H2&lt;&gt;"",IFERROR(VLOOKUP($A2,Préinscriptions!Liste_préinscrits,9,FALSE),""),"")</f>
        <v/>
      </c>
      <c r="J2" s="163" t="str">
        <f>IF(I2&lt;&gt;"",IFERROR(VLOOKUP($A2,Préinscriptions!Liste_préinscrits,10,FALSE),""),"")</f>
        <v/>
      </c>
      <c r="K2" s="159"/>
    </row>
    <row r="3" spans="1:11" ht="29.1" customHeight="1" x14ac:dyDescent="0.25">
      <c r="A3" s="117">
        <v>70</v>
      </c>
      <c r="B3" s="165" t="s">
        <v>114</v>
      </c>
      <c r="C3" s="165" t="s">
        <v>115</v>
      </c>
      <c r="D3" s="40"/>
      <c r="E3" s="73"/>
      <c r="F3" s="40" t="s">
        <v>37</v>
      </c>
      <c r="G3" s="150"/>
      <c r="H3" s="165" t="s">
        <v>280</v>
      </c>
      <c r="I3" s="56" t="str">
        <f>IF(H3&lt;&gt;"",IFERROR(VLOOKUP($A3,Préinscriptions!Liste_préinscrits,9,FALSE),""),"")</f>
        <v/>
      </c>
      <c r="J3" s="163" t="str">
        <f>IF(I3&lt;&gt;"",IFERROR(VLOOKUP($A3,Préinscriptions!Liste_préinscrits,10,FALSE),""),"")</f>
        <v/>
      </c>
      <c r="K3" s="159"/>
    </row>
    <row r="4" spans="1:11" ht="29.1" customHeight="1" x14ac:dyDescent="0.25">
      <c r="A4" s="117">
        <v>80</v>
      </c>
      <c r="B4" s="165" t="s">
        <v>116</v>
      </c>
      <c r="C4" s="165" t="s">
        <v>117</v>
      </c>
      <c r="D4" s="40"/>
      <c r="E4" s="73"/>
      <c r="F4" s="40" t="s">
        <v>60</v>
      </c>
      <c r="G4" s="150"/>
      <c r="H4" s="165" t="s">
        <v>281</v>
      </c>
      <c r="I4" s="56" t="str">
        <f>IF(H4&lt;&gt;"",IFERROR(VLOOKUP($A4,Préinscriptions!Liste_préinscrits,9,FALSE),""),"")</f>
        <v/>
      </c>
      <c r="J4" s="163" t="str">
        <f>IF(I4&lt;&gt;"",IFERROR(VLOOKUP($A4,Préinscriptions!Liste_préinscrits,10,FALSE),""),"")</f>
        <v/>
      </c>
      <c r="K4" s="159"/>
    </row>
    <row r="5" spans="1:11" ht="29.1" customHeight="1" x14ac:dyDescent="0.25">
      <c r="A5" s="117">
        <v>64</v>
      </c>
      <c r="B5" s="165" t="s">
        <v>118</v>
      </c>
      <c r="C5" s="165" t="s">
        <v>119</v>
      </c>
      <c r="D5" s="40"/>
      <c r="E5" s="73"/>
      <c r="F5" s="40" t="s">
        <v>60</v>
      </c>
      <c r="G5" s="150"/>
      <c r="H5" s="165" t="s">
        <v>282</v>
      </c>
      <c r="I5" s="56" t="str">
        <f>IF(H5&lt;&gt;"",IFERROR(VLOOKUP($A5,Préinscriptions!Liste_préinscrits,9,FALSE),""),"")</f>
        <v/>
      </c>
      <c r="J5" s="163" t="str">
        <f>IF(I5&lt;&gt;"",IFERROR(VLOOKUP($A5,Préinscriptions!Liste_préinscrits,10,FALSE),""),"")</f>
        <v/>
      </c>
      <c r="K5" s="159"/>
    </row>
    <row r="6" spans="1:11" ht="29.1" customHeight="1" x14ac:dyDescent="0.25">
      <c r="A6" s="117">
        <v>68</v>
      </c>
      <c r="B6" s="165" t="s">
        <v>120</v>
      </c>
      <c r="C6" s="165" t="s">
        <v>121</v>
      </c>
      <c r="D6" s="40"/>
      <c r="E6" s="73"/>
      <c r="F6" s="40" t="s">
        <v>60</v>
      </c>
      <c r="G6" s="150"/>
      <c r="H6" s="165" t="s">
        <v>282</v>
      </c>
      <c r="I6" s="56" t="str">
        <f>IF(H6&lt;&gt;"",IFERROR(VLOOKUP($A6,Préinscriptions!Liste_préinscrits,9,FALSE),""),"")</f>
        <v/>
      </c>
      <c r="J6" s="163" t="str">
        <f>IF(I6&lt;&gt;"",IFERROR(VLOOKUP($A6,Préinscriptions!Liste_préinscrits,10,FALSE),""),"")</f>
        <v/>
      </c>
      <c r="K6" s="159"/>
    </row>
    <row r="7" spans="1:11" ht="29.1" customHeight="1" x14ac:dyDescent="0.25">
      <c r="A7" s="117">
        <v>58</v>
      </c>
      <c r="B7" s="165" t="s">
        <v>122</v>
      </c>
      <c r="C7" s="165" t="s">
        <v>123</v>
      </c>
      <c r="D7" s="40"/>
      <c r="E7" s="73"/>
      <c r="F7" s="40" t="s">
        <v>60</v>
      </c>
      <c r="G7" s="150"/>
      <c r="H7" s="165" t="s">
        <v>283</v>
      </c>
      <c r="I7" s="56" t="str">
        <f>IF(H7&lt;&gt;"",IFERROR(VLOOKUP($A7,Préinscriptions!Liste_préinscrits,9,FALSE),""),"")</f>
        <v/>
      </c>
      <c r="J7" s="163" t="str">
        <f>IF(I7&lt;&gt;"",IFERROR(VLOOKUP($A7,Préinscriptions!Liste_préinscrits,10,FALSE),""),"")</f>
        <v/>
      </c>
      <c r="K7" s="159"/>
    </row>
    <row r="8" spans="1:11" ht="29.1" customHeight="1" x14ac:dyDescent="0.25">
      <c r="A8" s="117">
        <v>59</v>
      </c>
      <c r="B8" s="165" t="s">
        <v>124</v>
      </c>
      <c r="C8" s="165" t="s">
        <v>125</v>
      </c>
      <c r="D8" s="40"/>
      <c r="E8" s="73"/>
      <c r="F8" s="40" t="s">
        <v>60</v>
      </c>
      <c r="G8" s="150"/>
      <c r="H8" s="165" t="s">
        <v>283</v>
      </c>
      <c r="I8" s="56" t="str">
        <f>IF(H8&lt;&gt;"",IFERROR(VLOOKUP($A8,Préinscriptions!Liste_préinscrits,9,FALSE),""),"")</f>
        <v/>
      </c>
      <c r="J8" s="163" t="str">
        <f>IF(I8&lt;&gt;"",IFERROR(VLOOKUP($A8,Préinscriptions!Liste_préinscrits,10,FALSE),""),"")</f>
        <v/>
      </c>
      <c r="K8" s="159"/>
    </row>
    <row r="9" spans="1:11" ht="29.1" customHeight="1" x14ac:dyDescent="0.25">
      <c r="A9" s="117">
        <v>60</v>
      </c>
      <c r="B9" s="165" t="s">
        <v>126</v>
      </c>
      <c r="C9" s="165" t="s">
        <v>127</v>
      </c>
      <c r="D9" s="40"/>
      <c r="E9" s="73"/>
      <c r="F9" s="40" t="s">
        <v>60</v>
      </c>
      <c r="G9" s="150"/>
      <c r="H9" s="165" t="s">
        <v>283</v>
      </c>
      <c r="I9" s="56" t="str">
        <f>IF(H9&lt;&gt;"",IFERROR(VLOOKUP($A9,Préinscriptions!Liste_préinscrits,9,FALSE),""),"")</f>
        <v/>
      </c>
      <c r="J9" s="163" t="str">
        <f>IF(I9&lt;&gt;"",IFERROR(VLOOKUP($A9,Préinscriptions!Liste_préinscrits,10,FALSE),""),"")</f>
        <v/>
      </c>
      <c r="K9" s="159"/>
    </row>
    <row r="10" spans="1:11" ht="29.1" customHeight="1" x14ac:dyDescent="0.25">
      <c r="A10" s="117">
        <v>50</v>
      </c>
      <c r="B10" s="165" t="s">
        <v>128</v>
      </c>
      <c r="C10" s="165" t="s">
        <v>129</v>
      </c>
      <c r="D10" s="119"/>
      <c r="E10" s="164"/>
      <c r="F10" s="40" t="s">
        <v>60</v>
      </c>
      <c r="G10" s="150"/>
      <c r="H10" s="165" t="s">
        <v>284</v>
      </c>
      <c r="I10" s="56" t="str">
        <f>IF(H10&lt;&gt;"",IFERROR(VLOOKUP($A10,Préinscriptions!Liste_préinscrits,9,FALSE),""),"")</f>
        <v/>
      </c>
      <c r="J10" s="163" t="str">
        <f>IF(I10&lt;&gt;"",IFERROR(VLOOKUP($A10,Préinscriptions!Liste_préinscrits,10,FALSE),""),"")</f>
        <v/>
      </c>
      <c r="K10" s="159"/>
    </row>
    <row r="11" spans="1:11" ht="29.1" customHeight="1" x14ac:dyDescent="0.25">
      <c r="A11" s="117">
        <v>51</v>
      </c>
      <c r="B11" s="165" t="s">
        <v>130</v>
      </c>
      <c r="C11" s="165" t="s">
        <v>131</v>
      </c>
      <c r="D11" s="40"/>
      <c r="E11" s="73"/>
      <c r="F11" s="40" t="s">
        <v>60</v>
      </c>
      <c r="G11" s="150"/>
      <c r="H11" s="165" t="s">
        <v>284</v>
      </c>
      <c r="I11" s="56" t="str">
        <f>IF(H11&lt;&gt;"",IFERROR(VLOOKUP($A11,Préinscriptions!Liste_préinscrits,9,FALSE),""),"")</f>
        <v/>
      </c>
      <c r="J11" s="163" t="str">
        <f>IF(I11&lt;&gt;"",IFERROR(VLOOKUP($A11,Préinscriptions!Liste_préinscrits,10,FALSE),""),"")</f>
        <v/>
      </c>
      <c r="K11" s="159"/>
    </row>
    <row r="12" spans="1:11" ht="29.1" customHeight="1" x14ac:dyDescent="0.25">
      <c r="A12" s="117">
        <v>52</v>
      </c>
      <c r="B12" s="165" t="s">
        <v>132</v>
      </c>
      <c r="C12" s="165" t="s">
        <v>133</v>
      </c>
      <c r="D12" s="40"/>
      <c r="E12" s="73"/>
      <c r="F12" s="40" t="s">
        <v>60</v>
      </c>
      <c r="G12" s="150"/>
      <c r="H12" s="165" t="s">
        <v>284</v>
      </c>
      <c r="I12" s="56" t="str">
        <f>IF(H12&lt;&gt;"",IFERROR(VLOOKUP($A12,Préinscriptions!Liste_préinscrits,9,FALSE),""),"")</f>
        <v/>
      </c>
      <c r="J12" s="163" t="str">
        <f>IF(I12&lt;&gt;"",IFERROR(VLOOKUP($A12,Préinscriptions!Liste_préinscrits,10,FALSE),""),"")</f>
        <v/>
      </c>
      <c r="K12" s="159"/>
    </row>
    <row r="13" spans="1:11" ht="29.1" customHeight="1" x14ac:dyDescent="0.25">
      <c r="A13" s="117">
        <v>53</v>
      </c>
      <c r="B13" s="165" t="s">
        <v>134</v>
      </c>
      <c r="C13" s="165" t="s">
        <v>135</v>
      </c>
      <c r="D13" s="40"/>
      <c r="E13" s="73"/>
      <c r="F13" s="40" t="s">
        <v>60</v>
      </c>
      <c r="G13" s="150"/>
      <c r="H13" s="165" t="s">
        <v>284</v>
      </c>
      <c r="I13" s="56" t="str">
        <f>IF(H13&lt;&gt;"",IFERROR(VLOOKUP($A13,Préinscriptions!Liste_préinscrits,9,FALSE),""),"")</f>
        <v/>
      </c>
      <c r="J13" s="163" t="str">
        <f>IF(I13&lt;&gt;"",IFERROR(VLOOKUP($A13,Préinscriptions!Liste_préinscrits,10,FALSE),""),"")</f>
        <v/>
      </c>
      <c r="K13" s="159"/>
    </row>
    <row r="14" spans="1:11" ht="29.1" customHeight="1" x14ac:dyDescent="0.25">
      <c r="A14" s="117">
        <v>54</v>
      </c>
      <c r="B14" s="165" t="s">
        <v>136</v>
      </c>
      <c r="C14" s="165" t="s">
        <v>137</v>
      </c>
      <c r="D14" s="40"/>
      <c r="E14" s="73"/>
      <c r="F14" s="40" t="s">
        <v>60</v>
      </c>
      <c r="G14" s="150"/>
      <c r="H14" s="165" t="s">
        <v>284</v>
      </c>
      <c r="I14" s="56" t="str">
        <f>IF(H14&lt;&gt;"",IFERROR(VLOOKUP($A14,Préinscriptions!Liste_préinscrits,9,FALSE),""),"")</f>
        <v/>
      </c>
      <c r="J14" s="163" t="str">
        <f>IF(I14&lt;&gt;"",IFERROR(VLOOKUP($A14,Préinscriptions!Liste_préinscrits,10,FALSE),""),"")</f>
        <v/>
      </c>
      <c r="K14" s="159"/>
    </row>
    <row r="15" spans="1:11" ht="29.1" customHeight="1" x14ac:dyDescent="0.25">
      <c r="A15" s="117">
        <v>55</v>
      </c>
      <c r="B15" s="165" t="s">
        <v>138</v>
      </c>
      <c r="C15" s="165" t="s">
        <v>139</v>
      </c>
      <c r="D15" s="40"/>
      <c r="E15" s="73"/>
      <c r="F15" s="40" t="s">
        <v>60</v>
      </c>
      <c r="G15" s="150"/>
      <c r="H15" s="165" t="s">
        <v>284</v>
      </c>
      <c r="I15" s="56" t="str">
        <f>IF(H15&lt;&gt;"",IFERROR(VLOOKUP($A15,Préinscriptions!Liste_préinscrits,9,FALSE),""),"")</f>
        <v/>
      </c>
      <c r="J15" s="163" t="str">
        <f>IF(I15&lt;&gt;"",IFERROR(VLOOKUP($A15,Préinscriptions!Liste_préinscrits,10,FALSE),""),"")</f>
        <v/>
      </c>
      <c r="K15" s="159"/>
    </row>
    <row r="16" spans="1:11" ht="29.1" customHeight="1" x14ac:dyDescent="0.25">
      <c r="A16" s="117">
        <v>56</v>
      </c>
      <c r="B16" s="165" t="s">
        <v>140</v>
      </c>
      <c r="C16" s="165" t="s">
        <v>141</v>
      </c>
      <c r="D16" s="40"/>
      <c r="E16" s="73"/>
      <c r="F16" s="40" t="s">
        <v>60</v>
      </c>
      <c r="G16" s="150"/>
      <c r="H16" s="165" t="s">
        <v>284</v>
      </c>
      <c r="I16" s="56" t="str">
        <f>IF(H16&lt;&gt;"",IFERROR(VLOOKUP($A16,Préinscriptions!Liste_préinscrits,9,FALSE),""),"")</f>
        <v/>
      </c>
      <c r="J16" s="163" t="str">
        <f>IF(I16&lt;&gt;"",IFERROR(VLOOKUP($A16,Préinscriptions!Liste_préinscrits,10,FALSE),""),"")</f>
        <v/>
      </c>
      <c r="K16" s="159"/>
    </row>
    <row r="17" spans="1:11" ht="29.1" customHeight="1" x14ac:dyDescent="0.25">
      <c r="A17" s="117">
        <v>62</v>
      </c>
      <c r="B17" s="165" t="s">
        <v>142</v>
      </c>
      <c r="C17" s="165" t="s">
        <v>143</v>
      </c>
      <c r="D17" s="40"/>
      <c r="E17" s="73"/>
      <c r="F17" s="40" t="s">
        <v>60</v>
      </c>
      <c r="G17" s="150"/>
      <c r="H17" s="165" t="s">
        <v>285</v>
      </c>
      <c r="I17" s="56" t="str">
        <f>IF(H17&lt;&gt;"",IFERROR(VLOOKUP($A17,Préinscriptions!Liste_préinscrits,9,FALSE),""),"")</f>
        <v/>
      </c>
      <c r="J17" s="163" t="str">
        <f>IF(I17&lt;&gt;"",IFERROR(VLOOKUP($A17,Préinscriptions!Liste_préinscrits,10,FALSE),""),"")</f>
        <v/>
      </c>
      <c r="K17" s="159"/>
    </row>
    <row r="18" spans="1:11" ht="29.1" customHeight="1" x14ac:dyDescent="0.25">
      <c r="A18" s="117">
        <v>66</v>
      </c>
      <c r="B18" s="165" t="s">
        <v>144</v>
      </c>
      <c r="C18" s="165" t="s">
        <v>145</v>
      </c>
      <c r="D18" s="40"/>
      <c r="E18" s="73"/>
      <c r="F18" s="40" t="s">
        <v>60</v>
      </c>
      <c r="G18" s="150"/>
      <c r="H18" s="165" t="s">
        <v>286</v>
      </c>
      <c r="I18" s="56" t="str">
        <f>IF(H18&lt;&gt;"",IFERROR(VLOOKUP($A18,Préinscriptions!Liste_préinscrits,9,FALSE),""),"")</f>
        <v/>
      </c>
      <c r="J18" s="163" t="str">
        <f>IF(I18&lt;&gt;"",IFERROR(VLOOKUP($A18,Préinscriptions!Liste_préinscrits,10,FALSE),""),"")</f>
        <v/>
      </c>
      <c r="K18" s="159"/>
    </row>
    <row r="19" spans="1:11" ht="29.1" customHeight="1" x14ac:dyDescent="0.25">
      <c r="A19" s="117">
        <v>86</v>
      </c>
      <c r="B19" s="165" t="s">
        <v>146</v>
      </c>
      <c r="C19" s="165" t="s">
        <v>147</v>
      </c>
      <c r="D19" s="40"/>
      <c r="E19" s="73"/>
      <c r="F19" s="40" t="s">
        <v>60</v>
      </c>
      <c r="G19" s="150"/>
      <c r="H19" s="165" t="s">
        <v>287</v>
      </c>
      <c r="I19" s="56" t="str">
        <f>IF(H19&lt;&gt;"",IFERROR(VLOOKUP($A19,Préinscriptions!Liste_préinscrits,9,FALSE),""),"")</f>
        <v/>
      </c>
      <c r="J19" s="163">
        <v>86</v>
      </c>
      <c r="K19" s="159"/>
    </row>
    <row r="20" spans="1:11" ht="29.1" customHeight="1" x14ac:dyDescent="0.25">
      <c r="A20" s="117">
        <v>87</v>
      </c>
      <c r="B20" s="165" t="s">
        <v>148</v>
      </c>
      <c r="C20" s="165" t="s">
        <v>149</v>
      </c>
      <c r="D20" s="40"/>
      <c r="E20" s="73"/>
      <c r="F20" s="40" t="s">
        <v>60</v>
      </c>
      <c r="G20" s="150"/>
      <c r="H20" s="165" t="s">
        <v>287</v>
      </c>
      <c r="I20" s="56" t="str">
        <f>IF(H20&lt;&gt;"",IFERROR(VLOOKUP($A20,Préinscriptions!Liste_préinscrits,9,FALSE),""),"")</f>
        <v/>
      </c>
      <c r="J20" s="163">
        <v>87</v>
      </c>
      <c r="K20" s="159"/>
    </row>
    <row r="21" spans="1:11" ht="29.1" customHeight="1" x14ac:dyDescent="0.25">
      <c r="A21" s="117">
        <v>63</v>
      </c>
      <c r="B21" s="165" t="s">
        <v>150</v>
      </c>
      <c r="C21" s="165" t="s">
        <v>151</v>
      </c>
      <c r="D21" s="40"/>
      <c r="E21" s="164"/>
      <c r="F21" s="40" t="s">
        <v>60</v>
      </c>
      <c r="G21" s="150"/>
      <c r="H21" s="165" t="s">
        <v>288</v>
      </c>
      <c r="I21" s="56" t="str">
        <f>IF(H21&lt;&gt;"",IFERROR(VLOOKUP($A21,Préinscriptions!Liste_préinscrits,9,FALSE),""),"")</f>
        <v/>
      </c>
      <c r="J21" s="163" t="str">
        <f>IF(I21&lt;&gt;"",IFERROR(VLOOKUP($A21,Préinscriptions!Liste_préinscrits,10,FALSE),""),"")</f>
        <v/>
      </c>
      <c r="K21" s="159"/>
    </row>
    <row r="22" spans="1:11" ht="29.1" customHeight="1" x14ac:dyDescent="0.25">
      <c r="A22" s="16"/>
      <c r="B22" s="75" t="str">
        <f>IF(A22&lt;&gt;"",IFERROR(VLOOKUP($A22,Préinscriptions!Liste_préinscrits,2,FALSE),""),"")</f>
        <v/>
      </c>
      <c r="C22" s="75" t="str">
        <f>IF(B22&lt;&gt;"",IFERROR(VLOOKUP($A22,Préinscriptions!Liste_préinscrits,3,FALSE),""),"")</f>
        <v/>
      </c>
      <c r="D22" s="166" t="str">
        <f>IF(C22&lt;&gt;"",IFERROR(VLOOKUP($A22,Préinscriptions!Liste_préinscrits,4,FALSE),""),"")</f>
        <v/>
      </c>
      <c r="E22" s="167" t="str">
        <f>IF(D22&lt;&gt;"",IFERROR(VLOOKUP($A22,Préinscriptions!Liste_préinscrits,5,FALSE),""),"")</f>
        <v/>
      </c>
      <c r="F22" s="40" t="str">
        <f>IF(E22&lt;&gt;"",IFERROR(VLOOKUP($A22,Préinscriptions!Liste_préinscrits,6,FALSE),""),"")</f>
        <v/>
      </c>
      <c r="G22" s="168" t="str">
        <f>IF(F22&lt;&gt;"",IFERROR(VLOOKUP($A22,Préinscriptions!Liste_préinscrits,7,FALSE),""),"")</f>
        <v/>
      </c>
      <c r="H22" s="56" t="str">
        <f>IF(G22&lt;&gt;"",IFERROR(VLOOKUP($A22,Préinscriptions!Liste_préinscrits,8,FALSE),""),"")</f>
        <v/>
      </c>
      <c r="I22" s="56" t="str">
        <f>IF(H22&lt;&gt;"",IFERROR(VLOOKUP($A22,Préinscriptions!Liste_préinscrits,9,FALSE),""),"")</f>
        <v/>
      </c>
      <c r="J22" s="163" t="str">
        <f>IF(I22&lt;&gt;"",IFERROR(VLOOKUP($A22,Préinscriptions!Liste_préinscrits,10,FALSE),""),"")</f>
        <v/>
      </c>
      <c r="K22" s="159"/>
    </row>
    <row r="23" spans="1:11" ht="29.1" customHeight="1" x14ac:dyDescent="0.25">
      <c r="A23" s="173"/>
      <c r="B23" s="25" t="str">
        <f>IF(A23&lt;&gt;"",IFERROR(VLOOKUP($A23,Préinscriptions!Liste_préinscrits,2,FALSE),""),"")</f>
        <v/>
      </c>
      <c r="C23" s="169" t="str">
        <f>IF(B23&lt;&gt;"",IFERROR(VLOOKUP($A23,Préinscriptions!Liste_préinscrits,3,FALSE),""),"")</f>
        <v/>
      </c>
      <c r="D23" s="166" t="str">
        <f>IF(C23&lt;&gt;"",IFERROR(VLOOKUP($A23,Préinscriptions!Liste_préinscrits,4,FALSE),""),"")</f>
        <v/>
      </c>
      <c r="E23" s="167" t="str">
        <f>IF(D23&lt;&gt;"",IFERROR(VLOOKUP($A23,Préinscriptions!Liste_préinscrits,5,FALSE),""),"")</f>
        <v/>
      </c>
      <c r="F23" s="40" t="str">
        <f>IF(E23&lt;&gt;"",IFERROR(VLOOKUP($A23,Préinscriptions!Liste_préinscrits,6,FALSE),""),"")</f>
        <v/>
      </c>
      <c r="G23" s="168" t="str">
        <f>IF(F23&lt;&gt;"",IFERROR(VLOOKUP($A23,Préinscriptions!Liste_préinscrits,7,FALSE),""),"")</f>
        <v/>
      </c>
      <c r="H23" s="56" t="str">
        <f>IF(G23&lt;&gt;"",IFERROR(VLOOKUP($A23,Préinscriptions!Liste_préinscrits,8,FALSE),""),"")</f>
        <v/>
      </c>
      <c r="I23" s="56" t="str">
        <f>IF(H23&lt;&gt;"",IFERROR(VLOOKUP($A23,Préinscriptions!Liste_préinscrits,9,FALSE),""),"")</f>
        <v/>
      </c>
      <c r="J23" s="163" t="str">
        <f>IF(I23&lt;&gt;"",IFERROR(VLOOKUP($A23,Préinscriptions!Liste_préinscrits,10,FALSE),""),"")</f>
        <v/>
      </c>
      <c r="K23" s="159"/>
    </row>
    <row r="24" spans="1:11" ht="29.1" customHeight="1" x14ac:dyDescent="0.25">
      <c r="A24" s="173"/>
      <c r="B24" s="25" t="str">
        <f>IF(A24&lt;&gt;"",IFERROR(VLOOKUP($A24,Préinscriptions!Liste_préinscrits,2,FALSE),""),"")</f>
        <v/>
      </c>
      <c r="C24" s="169" t="str">
        <f>IF(B24&lt;&gt;"",IFERROR(VLOOKUP($A24,Préinscriptions!Liste_préinscrits,3,FALSE),""),"")</f>
        <v/>
      </c>
      <c r="D24" s="166" t="str">
        <f>IF(C24&lt;&gt;"",IFERROR(VLOOKUP($A24,Préinscriptions!Liste_préinscrits,4,FALSE),""),"")</f>
        <v/>
      </c>
      <c r="E24" s="167" t="str">
        <f>IF(D24&lt;&gt;"",IFERROR(VLOOKUP($A24,Préinscriptions!Liste_préinscrits,5,FALSE),""),"")</f>
        <v/>
      </c>
      <c r="F24" s="40" t="str">
        <f>IF(E24&lt;&gt;"",IFERROR(VLOOKUP($A24,Préinscriptions!Liste_préinscrits,6,FALSE),""),"")</f>
        <v/>
      </c>
      <c r="G24" s="168" t="str">
        <f>IF(F24&lt;&gt;"",IFERROR(VLOOKUP($A24,Préinscriptions!Liste_préinscrits,7,FALSE),""),"")</f>
        <v/>
      </c>
      <c r="H24" s="56" t="str">
        <f>IF(G24&lt;&gt;"",IFERROR(VLOOKUP($A24,Préinscriptions!Liste_préinscrits,8,FALSE),""),"")</f>
        <v/>
      </c>
      <c r="I24" s="56" t="str">
        <f>IF(H24&lt;&gt;"",IFERROR(VLOOKUP($A24,Préinscriptions!Liste_préinscrits,9,FALSE),""),"")</f>
        <v/>
      </c>
      <c r="J24" s="163" t="str">
        <f>IF(I24&lt;&gt;"",IFERROR(VLOOKUP($A24,Préinscriptions!Liste_préinscrits,10,FALSE),""),"")</f>
        <v/>
      </c>
      <c r="K24" s="159"/>
    </row>
    <row r="25" spans="1:11" ht="18" x14ac:dyDescent="0.25">
      <c r="A25" s="161">
        <f>COUNT(A2:A24)</f>
        <v>20</v>
      </c>
    </row>
  </sheetData>
  <dataValidations count="2">
    <dataValidation type="list" allowBlank="1" showInputMessage="1" showErrorMessage="1" sqref="F2:F24">
      <formula1>Catégories</formula1>
    </dataValidation>
    <dataValidation type="list" allowBlank="1" showInputMessage="1" showErrorMessage="1" sqref="D2:D24">
      <formula1>"F,M"</formula1>
    </dataValidation>
  </dataValidations>
  <pageMargins left="0.7" right="0.7" top="0.75" bottom="0.75" header="0.3" footer="0.3"/>
  <pageSetup paperSize="9" scale="72" orientation="landscape" horizontalDpi="4294967293" r:id="rId1"/>
  <headerFooter>
    <oddFooter>&amp;C&amp;1#&amp;"Arial"&amp;6&amp;K626469Internal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K42"/>
  <sheetViews>
    <sheetView zoomScale="110" workbookViewId="0">
      <selection activeCell="F86" sqref="F86"/>
    </sheetView>
  </sheetViews>
  <sheetFormatPr baseColWidth="10" defaultColWidth="11.42578125" defaultRowHeight="18.75" x14ac:dyDescent="0.3"/>
  <cols>
    <col min="1" max="1" width="14.28515625" style="64" customWidth="1"/>
    <col min="2" max="2" width="22.140625" style="70" bestFit="1" customWidth="1"/>
    <col min="3" max="3" width="12.7109375" style="70" bestFit="1" customWidth="1"/>
    <col min="4" max="4" width="7.7109375" hidden="1" customWidth="1"/>
    <col min="5" max="5" width="14.85546875" hidden="1" customWidth="1"/>
    <col min="7" max="7" width="15.140625" hidden="1" customWidth="1"/>
    <col min="8" max="8" width="23.28515625" style="70" bestFit="1" customWidth="1"/>
    <col min="9" max="9" width="17.85546875" customWidth="1"/>
    <col min="10" max="10" width="24.42578125" customWidth="1"/>
    <col min="11" max="11" width="16.7109375" customWidth="1"/>
  </cols>
  <sheetData>
    <row r="1" spans="1:11" ht="29.1" customHeight="1" x14ac:dyDescent="0.25">
      <c r="A1" s="147" t="s">
        <v>57</v>
      </c>
      <c r="B1" s="171" t="s">
        <v>27</v>
      </c>
      <c r="C1" s="171" t="s">
        <v>5</v>
      </c>
      <c r="D1" s="171" t="s">
        <v>2</v>
      </c>
      <c r="E1" s="171" t="s">
        <v>6</v>
      </c>
      <c r="F1" s="171" t="s">
        <v>7</v>
      </c>
      <c r="G1" s="171" t="s">
        <v>8</v>
      </c>
      <c r="H1" s="171" t="s">
        <v>1</v>
      </c>
      <c r="I1" s="147" t="s">
        <v>11</v>
      </c>
      <c r="J1" s="147" t="s">
        <v>291</v>
      </c>
      <c r="K1" s="147" t="s">
        <v>292</v>
      </c>
    </row>
    <row r="2" spans="1:11" ht="29.1" customHeight="1" x14ac:dyDescent="0.25">
      <c r="A2" s="117">
        <v>128</v>
      </c>
      <c r="B2" s="165" t="s">
        <v>153</v>
      </c>
      <c r="C2" s="165" t="s">
        <v>137</v>
      </c>
      <c r="D2" s="40"/>
      <c r="E2" s="73"/>
      <c r="F2" s="40" t="s">
        <v>61</v>
      </c>
      <c r="G2" s="150"/>
      <c r="H2" s="165" t="s">
        <v>280</v>
      </c>
      <c r="I2" s="56" t="str">
        <f>IF(H2&lt;&gt;"",IFERROR(VLOOKUP($A2,Préinscriptions!Liste_préinscrits,9,FALSE),""),"")</f>
        <v/>
      </c>
      <c r="J2" s="57" t="str">
        <f>IF(I2&lt;&gt;"",IFERROR(VLOOKUP($A2,Préinscriptions!Liste_préinscrits,10,FALSE),""),"")</f>
        <v/>
      </c>
      <c r="K2" s="159"/>
    </row>
    <row r="3" spans="1:11" ht="29.1" customHeight="1" x14ac:dyDescent="0.25">
      <c r="A3" s="117" t="s">
        <v>290</v>
      </c>
      <c r="B3" s="165" t="s">
        <v>163</v>
      </c>
      <c r="C3" s="165" t="s">
        <v>164</v>
      </c>
      <c r="D3" s="40"/>
      <c r="E3" s="73"/>
      <c r="F3" s="40" t="s">
        <v>61</v>
      </c>
      <c r="G3" s="150"/>
      <c r="H3" s="165" t="s">
        <v>283</v>
      </c>
      <c r="I3" s="56" t="str">
        <f>IF(H3&lt;&gt;"",IFERROR(VLOOKUP($A3,Préinscriptions!Liste_préinscrits,9,FALSE),""),"")</f>
        <v/>
      </c>
      <c r="J3" s="57" t="str">
        <f>IF(I3&lt;&gt;"",IFERROR(VLOOKUP($A3,Préinscriptions!Liste_préinscrits,10,FALSE),""),"")</f>
        <v/>
      </c>
      <c r="K3" s="159"/>
    </row>
    <row r="4" spans="1:11" ht="29.1" customHeight="1" x14ac:dyDescent="0.25">
      <c r="A4" s="117">
        <v>101</v>
      </c>
      <c r="B4" s="165" t="s">
        <v>155</v>
      </c>
      <c r="C4" s="165" t="s">
        <v>156</v>
      </c>
      <c r="D4" s="40"/>
      <c r="E4" s="164"/>
      <c r="F4" s="40" t="s">
        <v>61</v>
      </c>
      <c r="G4" s="150"/>
      <c r="H4" s="165" t="s">
        <v>282</v>
      </c>
      <c r="I4" s="56" t="str">
        <f>IF(H4&lt;&gt;"",IFERROR(VLOOKUP($A4,Préinscriptions!Liste_préinscrits,9,FALSE),""),"")</f>
        <v/>
      </c>
      <c r="J4" s="57" t="str">
        <f>IF(I4&lt;&gt;"",IFERROR(VLOOKUP($A4,Préinscriptions!Liste_préinscrits,10,FALSE),""),"")</f>
        <v/>
      </c>
      <c r="K4" s="159"/>
    </row>
    <row r="5" spans="1:11" ht="29.1" customHeight="1" x14ac:dyDescent="0.25">
      <c r="A5" s="117">
        <v>131</v>
      </c>
      <c r="B5" s="165" t="s">
        <v>175</v>
      </c>
      <c r="C5" s="165" t="s">
        <v>176</v>
      </c>
      <c r="D5" s="40"/>
      <c r="E5" s="73"/>
      <c r="F5" s="40" t="s">
        <v>61</v>
      </c>
      <c r="G5" s="150"/>
      <c r="H5" s="165" t="s">
        <v>284</v>
      </c>
      <c r="I5" s="56" t="str">
        <f>IF(H5&lt;&gt;"",IFERROR(VLOOKUP($A5,Préinscriptions!Liste_préinscrits,9,FALSE),""),"")</f>
        <v/>
      </c>
      <c r="J5" s="57" t="str">
        <f>IF(I5&lt;&gt;"",IFERROR(VLOOKUP($A5,Préinscriptions!Liste_préinscrits,10,FALSE),""),"")</f>
        <v/>
      </c>
      <c r="K5" s="159"/>
    </row>
    <row r="6" spans="1:11" ht="29.1" customHeight="1" x14ac:dyDescent="0.25">
      <c r="A6" s="117">
        <v>102</v>
      </c>
      <c r="B6" s="165" t="s">
        <v>177</v>
      </c>
      <c r="C6" s="165" t="s">
        <v>147</v>
      </c>
      <c r="D6" s="40"/>
      <c r="E6" s="73"/>
      <c r="F6" s="40" t="s">
        <v>61</v>
      </c>
      <c r="G6" s="150"/>
      <c r="H6" s="165" t="s">
        <v>284</v>
      </c>
      <c r="I6" s="56" t="str">
        <f>IF(H6&lt;&gt;"",IFERROR(VLOOKUP($A6,Préinscriptions!Liste_préinscrits,9,FALSE),""),"")</f>
        <v/>
      </c>
      <c r="J6" s="57" t="str">
        <f>IF(I6&lt;&gt;"",IFERROR(VLOOKUP($A6,Préinscriptions!Liste_préinscrits,10,FALSE),""),"")</f>
        <v/>
      </c>
      <c r="K6" s="159"/>
    </row>
    <row r="7" spans="1:11" ht="29.1" customHeight="1" x14ac:dyDescent="0.25">
      <c r="A7" s="117" t="s">
        <v>178</v>
      </c>
      <c r="B7" s="165" t="s">
        <v>179</v>
      </c>
      <c r="C7" s="165" t="s">
        <v>166</v>
      </c>
      <c r="D7" s="119"/>
      <c r="E7" s="164"/>
      <c r="F7" s="40" t="s">
        <v>61</v>
      </c>
      <c r="G7" s="150"/>
      <c r="H7" s="165" t="s">
        <v>284</v>
      </c>
      <c r="I7" s="56" t="str">
        <f>IF(H7&lt;&gt;"",IFERROR(VLOOKUP($A7,Préinscriptions!Liste_préinscrits,9,FALSE),""),"")</f>
        <v/>
      </c>
      <c r="J7" s="57" t="str">
        <f>IF(I7&lt;&gt;"",IFERROR(VLOOKUP($A7,Préinscriptions!Liste_préinscrits,10,FALSE),""),"")</f>
        <v/>
      </c>
      <c r="K7" s="159"/>
    </row>
    <row r="8" spans="1:11" ht="29.1" customHeight="1" x14ac:dyDescent="0.25">
      <c r="A8" s="117">
        <v>120</v>
      </c>
      <c r="B8" s="165" t="s">
        <v>165</v>
      </c>
      <c r="C8" s="165" t="s">
        <v>166</v>
      </c>
      <c r="D8" s="40"/>
      <c r="E8" s="73"/>
      <c r="F8" s="40" t="s">
        <v>61</v>
      </c>
      <c r="G8" s="150"/>
      <c r="H8" s="165" t="s">
        <v>283</v>
      </c>
      <c r="I8" s="56" t="str">
        <f>IF(H8&lt;&gt;"",IFERROR(VLOOKUP($A8,Préinscriptions!Liste_préinscrits,9,FALSE),""),"")</f>
        <v/>
      </c>
      <c r="J8" s="57" t="str">
        <f>IF(I8&lt;&gt;"",IFERROR(VLOOKUP($A8,Préinscriptions!Liste_préinscrits,10,FALSE),""),"")</f>
        <v/>
      </c>
      <c r="K8" s="159"/>
    </row>
    <row r="9" spans="1:11" ht="29.1" customHeight="1" x14ac:dyDescent="0.25">
      <c r="A9" s="117">
        <v>121</v>
      </c>
      <c r="B9" s="165" t="s">
        <v>167</v>
      </c>
      <c r="C9" s="165" t="s">
        <v>168</v>
      </c>
      <c r="D9" s="40"/>
      <c r="E9" s="73"/>
      <c r="F9" s="40" t="s">
        <v>61</v>
      </c>
      <c r="G9" s="150"/>
      <c r="H9" s="165" t="s">
        <v>283</v>
      </c>
      <c r="I9" s="56" t="str">
        <f>IF(H9&lt;&gt;"",IFERROR(VLOOKUP($A9,Préinscriptions!Liste_préinscrits,9,FALSE),""),"")</f>
        <v/>
      </c>
      <c r="J9" s="57" t="str">
        <f>IF(I9&lt;&gt;"",IFERROR(VLOOKUP($A9,Préinscriptions!Liste_préinscrits,10,FALSE),""),"")</f>
        <v/>
      </c>
      <c r="K9" s="159"/>
    </row>
    <row r="10" spans="1:11" ht="29.1" customHeight="1" x14ac:dyDescent="0.25">
      <c r="A10" s="117">
        <v>132</v>
      </c>
      <c r="B10" s="165" t="s">
        <v>152</v>
      </c>
      <c r="C10" s="165" t="s">
        <v>137</v>
      </c>
      <c r="D10" s="40"/>
      <c r="E10" s="73"/>
      <c r="F10" s="40" t="s">
        <v>61</v>
      </c>
      <c r="G10" s="150"/>
      <c r="H10" s="165" t="s">
        <v>284</v>
      </c>
      <c r="I10" s="56" t="str">
        <f>IF(H10&lt;&gt;"",IFERROR(VLOOKUP($A10,Préinscriptions!Liste_préinscrits,9,FALSE),""),"")</f>
        <v/>
      </c>
      <c r="J10" s="57" t="str">
        <f>IF(I10&lt;&gt;"",IFERROR(VLOOKUP($A10,Préinscriptions!Liste_préinscrits,10,FALSE),""),"")</f>
        <v/>
      </c>
      <c r="K10" s="159"/>
    </row>
    <row r="11" spans="1:11" ht="29.1" customHeight="1" x14ac:dyDescent="0.25">
      <c r="A11" s="117">
        <v>105</v>
      </c>
      <c r="B11" s="165" t="s">
        <v>180</v>
      </c>
      <c r="C11" s="165" t="s">
        <v>181</v>
      </c>
      <c r="D11" s="40"/>
      <c r="E11" s="73"/>
      <c r="F11" s="40" t="s">
        <v>61</v>
      </c>
      <c r="G11" s="150"/>
      <c r="H11" s="165" t="s">
        <v>284</v>
      </c>
      <c r="I11" s="56" t="str">
        <f>IF(H11&lt;&gt;"",IFERROR(VLOOKUP($A11,Préinscriptions!Liste_préinscrits,9,FALSE),""),"")</f>
        <v/>
      </c>
      <c r="J11" s="57" t="str">
        <f>IF(I11&lt;&gt;"",IFERROR(VLOOKUP($A11,Préinscriptions!Liste_préinscrits,10,FALSE),""),"")</f>
        <v/>
      </c>
      <c r="K11" s="159"/>
    </row>
    <row r="12" spans="1:11" ht="29.1" customHeight="1" x14ac:dyDescent="0.35">
      <c r="A12" s="117">
        <v>138</v>
      </c>
      <c r="B12" s="165" t="s">
        <v>182</v>
      </c>
      <c r="C12" s="165" t="s">
        <v>123</v>
      </c>
      <c r="D12" s="40"/>
      <c r="E12" s="73"/>
      <c r="F12" s="40" t="s">
        <v>61</v>
      </c>
      <c r="G12" s="150"/>
      <c r="H12" s="165" t="s">
        <v>284</v>
      </c>
      <c r="I12" s="56" t="str">
        <f>IF(H12&lt;&gt;"",IFERROR(VLOOKUP($A12,Préinscriptions!Liste_préinscrits,9,FALSE),""),"")</f>
        <v/>
      </c>
      <c r="J12" s="162">
        <v>138</v>
      </c>
      <c r="K12" s="159"/>
    </row>
    <row r="13" spans="1:11" ht="29.1" customHeight="1" x14ac:dyDescent="0.25">
      <c r="A13" s="117">
        <v>123</v>
      </c>
      <c r="B13" s="165" t="s">
        <v>169</v>
      </c>
      <c r="C13" s="165" t="s">
        <v>170</v>
      </c>
      <c r="D13" s="40"/>
      <c r="E13" s="73"/>
      <c r="F13" s="40" t="s">
        <v>61</v>
      </c>
      <c r="G13" s="150"/>
      <c r="H13" s="165" t="s">
        <v>283</v>
      </c>
      <c r="I13" s="56" t="str">
        <f>IF(H13&lt;&gt;"",IFERROR(VLOOKUP($A13,Préinscriptions!Liste_préinscrits,9,FALSE),""),"")</f>
        <v/>
      </c>
      <c r="J13" s="57" t="str">
        <f>IF(I13&lt;&gt;"",IFERROR(VLOOKUP($A13,Préinscriptions!Liste_préinscrits,10,FALSE),""),"")</f>
        <v/>
      </c>
      <c r="K13" s="159"/>
    </row>
    <row r="14" spans="1:11" ht="29.1" customHeight="1" x14ac:dyDescent="0.25">
      <c r="A14" s="117">
        <v>107</v>
      </c>
      <c r="B14" s="165" t="s">
        <v>183</v>
      </c>
      <c r="C14" s="165" t="s">
        <v>184</v>
      </c>
      <c r="D14" s="40"/>
      <c r="E14" s="73"/>
      <c r="F14" s="40" t="s">
        <v>61</v>
      </c>
      <c r="G14" s="150"/>
      <c r="H14" s="165" t="s">
        <v>284</v>
      </c>
      <c r="I14" s="56" t="str">
        <f>IF(H14&lt;&gt;"",IFERROR(VLOOKUP($A14,Préinscriptions!Liste_préinscrits,9,FALSE),""),"")</f>
        <v/>
      </c>
      <c r="J14" s="57" t="str">
        <f>IF(I14&lt;&gt;"",IFERROR(VLOOKUP($A14,Préinscriptions!Liste_préinscrits,10,FALSE),""),"")</f>
        <v/>
      </c>
      <c r="K14" s="159"/>
    </row>
    <row r="15" spans="1:11" ht="29.1" customHeight="1" x14ac:dyDescent="0.25">
      <c r="A15" s="117">
        <v>124</v>
      </c>
      <c r="B15" s="165" t="s">
        <v>126</v>
      </c>
      <c r="C15" s="165" t="s">
        <v>156</v>
      </c>
      <c r="D15" s="40"/>
      <c r="E15" s="73"/>
      <c r="F15" s="40" t="s">
        <v>61</v>
      </c>
      <c r="G15" s="150"/>
      <c r="H15" s="165" t="s">
        <v>283</v>
      </c>
      <c r="I15" s="56" t="str">
        <f>IF(H15&lt;&gt;"",IFERROR(VLOOKUP($A15,Préinscriptions!Liste_préinscrits,9,FALSE),""),"")</f>
        <v/>
      </c>
      <c r="J15" s="57" t="str">
        <f>IF(I15&lt;&gt;"",IFERROR(VLOOKUP($A15,Préinscriptions!Liste_préinscrits,10,FALSE),""),"")</f>
        <v/>
      </c>
      <c r="K15" s="159"/>
    </row>
    <row r="16" spans="1:11" ht="29.1" customHeight="1" x14ac:dyDescent="0.25">
      <c r="A16" s="117">
        <v>150</v>
      </c>
      <c r="B16" s="165" t="s">
        <v>173</v>
      </c>
      <c r="C16" s="165" t="s">
        <v>174</v>
      </c>
      <c r="D16" s="40"/>
      <c r="E16" s="73"/>
      <c r="F16" s="40" t="s">
        <v>38</v>
      </c>
      <c r="G16" s="150"/>
      <c r="H16" s="165" t="s">
        <v>289</v>
      </c>
      <c r="I16" s="56" t="str">
        <f>IF(H16&lt;&gt;"",IFERROR(VLOOKUP($A16,Préinscriptions!Liste_préinscrits,9,FALSE),""),"")</f>
        <v/>
      </c>
      <c r="J16" s="57" t="str">
        <f>IF(I16&lt;&gt;"",IFERROR(VLOOKUP($A16,Préinscriptions!Liste_préinscrits,10,FALSE),""),"")</f>
        <v/>
      </c>
      <c r="K16" s="159"/>
    </row>
    <row r="17" spans="1:11" ht="29.1" customHeight="1" x14ac:dyDescent="0.25">
      <c r="A17" s="117" t="s">
        <v>185</v>
      </c>
      <c r="B17" s="165" t="s">
        <v>186</v>
      </c>
      <c r="C17" s="165" t="s">
        <v>156</v>
      </c>
      <c r="D17" s="40"/>
      <c r="E17" s="73"/>
      <c r="F17" s="40" t="s">
        <v>61</v>
      </c>
      <c r="G17" s="150"/>
      <c r="H17" s="165" t="s">
        <v>284</v>
      </c>
      <c r="I17" s="56" t="str">
        <f>IF(H17&lt;&gt;"",IFERROR(VLOOKUP($A17,Préinscriptions!Liste_préinscrits,9,FALSE),""),"")</f>
        <v/>
      </c>
      <c r="J17" s="57" t="str">
        <f>IF(I17&lt;&gt;"",IFERROR(VLOOKUP($A17,Préinscriptions!Liste_préinscrits,10,FALSE),""),"")</f>
        <v/>
      </c>
      <c r="K17" s="159"/>
    </row>
    <row r="18" spans="1:11" ht="29.1" customHeight="1" x14ac:dyDescent="0.25">
      <c r="A18" s="117">
        <v>134</v>
      </c>
      <c r="B18" s="165" t="s">
        <v>187</v>
      </c>
      <c r="C18" s="165" t="s">
        <v>188</v>
      </c>
      <c r="D18" s="40"/>
      <c r="E18" s="73"/>
      <c r="F18" s="40" t="s">
        <v>61</v>
      </c>
      <c r="G18" s="150"/>
      <c r="H18" s="165" t="s">
        <v>284</v>
      </c>
      <c r="I18" s="56" t="str">
        <f>IF(H18&lt;&gt;"",IFERROR(VLOOKUP($A18,Préinscriptions!Liste_préinscrits,9,FALSE),""),"")</f>
        <v/>
      </c>
      <c r="J18" s="57" t="str">
        <f>IF(I18&lt;&gt;"",IFERROR(VLOOKUP($A18,Préinscriptions!Liste_préinscrits,10,FALSE),""),"")</f>
        <v/>
      </c>
      <c r="K18" s="159"/>
    </row>
    <row r="19" spans="1:11" ht="29.1" customHeight="1" x14ac:dyDescent="0.25">
      <c r="A19" s="117">
        <v>125</v>
      </c>
      <c r="B19" s="165" t="s">
        <v>171</v>
      </c>
      <c r="C19" s="165" t="s">
        <v>172</v>
      </c>
      <c r="D19" s="40"/>
      <c r="E19" s="73"/>
      <c r="F19" s="40" t="s">
        <v>61</v>
      </c>
      <c r="G19" s="150"/>
      <c r="H19" s="165" t="s">
        <v>283</v>
      </c>
      <c r="I19" s="56" t="str">
        <f>IF(H19&lt;&gt;"",IFERROR(VLOOKUP($A19,Préinscriptions!Liste_préinscrits,9,FALSE),""),"")</f>
        <v/>
      </c>
      <c r="J19" s="57" t="str">
        <f>IF(I19&lt;&gt;"",IFERROR(VLOOKUP($A19,Préinscriptions!Liste_préinscrits,10,FALSE),""),"")</f>
        <v/>
      </c>
      <c r="K19" s="159"/>
    </row>
    <row r="20" spans="1:11" ht="29.1" customHeight="1" x14ac:dyDescent="0.25">
      <c r="A20" s="117">
        <v>110</v>
      </c>
      <c r="B20" s="165" t="s">
        <v>157</v>
      </c>
      <c r="C20" s="165" t="s">
        <v>158</v>
      </c>
      <c r="D20" s="40"/>
      <c r="E20" s="73"/>
      <c r="F20" s="40" t="s">
        <v>61</v>
      </c>
      <c r="G20" s="150"/>
      <c r="H20" s="165" t="s">
        <v>282</v>
      </c>
      <c r="I20" s="56" t="str">
        <f>IF(H20&lt;&gt;"",IFERROR(VLOOKUP($A20,Préinscriptions!Liste_préinscrits,9,FALSE),""),"")</f>
        <v/>
      </c>
      <c r="J20" s="57" t="str">
        <f>IF(I20&lt;&gt;"",IFERROR(VLOOKUP($A20,Préinscriptions!Liste_préinscrits,10,FALSE),""),"")</f>
        <v/>
      </c>
      <c r="K20" s="159"/>
    </row>
    <row r="21" spans="1:11" ht="29.1" customHeight="1" x14ac:dyDescent="0.25">
      <c r="A21" s="117">
        <v>111</v>
      </c>
      <c r="B21" s="165" t="s">
        <v>159</v>
      </c>
      <c r="C21" s="165" t="s">
        <v>160</v>
      </c>
      <c r="D21" s="119"/>
      <c r="E21" s="164"/>
      <c r="F21" s="40" t="s">
        <v>61</v>
      </c>
      <c r="G21" s="150"/>
      <c r="H21" s="165" t="s">
        <v>282</v>
      </c>
      <c r="I21" s="56" t="str">
        <f>IF(H21&lt;&gt;"",IFERROR(VLOOKUP($A21,Préinscriptions!Liste_préinscrits,9,FALSE),""),"")</f>
        <v/>
      </c>
      <c r="J21" s="57" t="str">
        <f>IF(I21&lt;&gt;"",IFERROR(VLOOKUP($A21,Préinscriptions!Liste_préinscrits,10,FALSE),""),"")</f>
        <v/>
      </c>
      <c r="K21" s="159"/>
    </row>
    <row r="22" spans="1:11" ht="29.1" customHeight="1" x14ac:dyDescent="0.25">
      <c r="A22" s="117">
        <v>112</v>
      </c>
      <c r="B22" s="165" t="s">
        <v>159</v>
      </c>
      <c r="C22" s="165" t="s">
        <v>156</v>
      </c>
      <c r="D22" s="40"/>
      <c r="E22" s="73"/>
      <c r="F22" s="40" t="s">
        <v>61</v>
      </c>
      <c r="G22" s="150"/>
      <c r="H22" s="165" t="s">
        <v>282</v>
      </c>
      <c r="I22" s="56" t="str">
        <f>IF(H22&lt;&gt;"",IFERROR(VLOOKUP($A22,Préinscriptions!Liste_préinscrits,9,FALSE),""),"")</f>
        <v/>
      </c>
      <c r="J22" s="57" t="str">
        <f>IF(I22&lt;&gt;"",IFERROR(VLOOKUP($A22,Préinscriptions!Liste_préinscrits,10,FALSE),""),"")</f>
        <v/>
      </c>
      <c r="K22" s="159"/>
    </row>
    <row r="23" spans="1:11" ht="29.1" customHeight="1" x14ac:dyDescent="0.25">
      <c r="A23" s="117">
        <v>113</v>
      </c>
      <c r="B23" s="165" t="s">
        <v>161</v>
      </c>
      <c r="C23" s="165" t="s">
        <v>162</v>
      </c>
      <c r="D23" s="40"/>
      <c r="E23" s="73"/>
      <c r="F23" s="40" t="s">
        <v>61</v>
      </c>
      <c r="G23" s="150"/>
      <c r="H23" s="165" t="s">
        <v>282</v>
      </c>
      <c r="I23" s="56" t="str">
        <f>IF(H23&lt;&gt;"",IFERROR(VLOOKUP($A23,Préinscriptions!Liste_préinscrits,9,FALSE),""),"")</f>
        <v/>
      </c>
      <c r="J23" s="57" t="str">
        <f>IF(I23&lt;&gt;"",IFERROR(VLOOKUP($A23,Préinscriptions!Liste_préinscrits,10,FALSE),""),"")</f>
        <v/>
      </c>
      <c r="K23" s="159"/>
    </row>
    <row r="24" spans="1:11" ht="29.1" customHeight="1" x14ac:dyDescent="0.25">
      <c r="A24" s="117">
        <v>114</v>
      </c>
      <c r="B24" s="165" t="s">
        <v>189</v>
      </c>
      <c r="C24" s="165" t="s">
        <v>190</v>
      </c>
      <c r="D24" s="40"/>
      <c r="E24" s="73"/>
      <c r="F24" s="40" t="s">
        <v>61</v>
      </c>
      <c r="G24" s="150"/>
      <c r="H24" s="165" t="s">
        <v>284</v>
      </c>
      <c r="I24" s="56" t="str">
        <f>IF(H24&lt;&gt;"",IFERROR(VLOOKUP($A24,Préinscriptions!Liste_préinscrits,9,FALSE),""),"")</f>
        <v/>
      </c>
      <c r="J24" s="57" t="str">
        <f>IF(I24&lt;&gt;"",IFERROR(VLOOKUP($A24,Préinscriptions!Liste_préinscrits,10,FALSE),""),"")</f>
        <v/>
      </c>
      <c r="K24" s="159"/>
    </row>
    <row r="25" spans="1:11" ht="29.1" customHeight="1" x14ac:dyDescent="0.25">
      <c r="A25" s="117">
        <v>151</v>
      </c>
      <c r="B25" s="165" t="s">
        <v>134</v>
      </c>
      <c r="C25" s="165" t="s">
        <v>191</v>
      </c>
      <c r="D25" s="40"/>
      <c r="E25" s="73"/>
      <c r="F25" s="40" t="s">
        <v>38</v>
      </c>
      <c r="G25" s="150"/>
      <c r="H25" s="165" t="s">
        <v>284</v>
      </c>
      <c r="I25" s="56" t="str">
        <f>IF(H25&lt;&gt;"",IFERROR(VLOOKUP($A25,Préinscriptions!Liste_préinscrits,9,FALSE),""),"")</f>
        <v/>
      </c>
      <c r="J25" s="57" t="str">
        <f>IF(I25&lt;&gt;"",IFERROR(VLOOKUP($A25,Préinscriptions!Liste_préinscrits,10,FALSE),""),"")</f>
        <v/>
      </c>
      <c r="K25" s="159"/>
    </row>
    <row r="26" spans="1:11" ht="29.1" customHeight="1" x14ac:dyDescent="0.25">
      <c r="A26" s="117">
        <v>116</v>
      </c>
      <c r="B26" s="165" t="s">
        <v>192</v>
      </c>
      <c r="C26" s="165" t="s">
        <v>193</v>
      </c>
      <c r="D26" s="40"/>
      <c r="E26" s="73"/>
      <c r="F26" s="40" t="s">
        <v>61</v>
      </c>
      <c r="G26" s="150"/>
      <c r="H26" s="165" t="s">
        <v>284</v>
      </c>
      <c r="I26" s="56" t="str">
        <f>IF(H26&lt;&gt;"",IFERROR(VLOOKUP($A26,Préinscriptions!Liste_préinscrits,9,FALSE),""),"")</f>
        <v/>
      </c>
      <c r="J26" s="57" t="str">
        <f>IF(I26&lt;&gt;"",IFERROR(VLOOKUP($A26,Préinscriptions!Liste_préinscrits,10,FALSE),""),"")</f>
        <v/>
      </c>
      <c r="K26" s="159"/>
    </row>
    <row r="27" spans="1:11" ht="29.1" customHeight="1" x14ac:dyDescent="0.25">
      <c r="A27" s="117">
        <v>118</v>
      </c>
      <c r="B27" s="165" t="s">
        <v>194</v>
      </c>
      <c r="C27" s="165" t="s">
        <v>195</v>
      </c>
      <c r="D27" s="40"/>
      <c r="E27" s="73"/>
      <c r="F27" s="40" t="s">
        <v>61</v>
      </c>
      <c r="G27" s="150"/>
      <c r="H27" s="165" t="s">
        <v>284</v>
      </c>
      <c r="I27" s="56" t="str">
        <f>IF(H27&lt;&gt;"",IFERROR(VLOOKUP($A27,Préinscriptions!Liste_préinscrits,9,FALSE),""),"")</f>
        <v/>
      </c>
      <c r="J27" s="57" t="str">
        <f>IF(I27&lt;&gt;"",IFERROR(VLOOKUP($A27,Préinscriptions!Liste_préinscrits,10,FALSE),""),"")</f>
        <v/>
      </c>
      <c r="K27" s="159"/>
    </row>
    <row r="28" spans="1:11" ht="29.1" customHeight="1" x14ac:dyDescent="0.25">
      <c r="A28" s="117">
        <v>137</v>
      </c>
      <c r="B28" s="165" t="s">
        <v>154</v>
      </c>
      <c r="C28" s="165" t="s">
        <v>147</v>
      </c>
      <c r="D28" s="40"/>
      <c r="E28" s="73"/>
      <c r="F28" s="40" t="s">
        <v>61</v>
      </c>
      <c r="G28" s="150"/>
      <c r="H28" s="165" t="s">
        <v>281</v>
      </c>
      <c r="I28" s="56" t="str">
        <f>IF(H28&lt;&gt;"",IFERROR(VLOOKUP($A28,Préinscriptions!Liste_préinscrits,9,FALSE),""),"")</f>
        <v/>
      </c>
      <c r="J28" s="57" t="str">
        <f>IF(I28&lt;&gt;"",IFERROR(VLOOKUP($A28,Préinscriptions!Liste_préinscrits,10,FALSE),""),"")</f>
        <v/>
      </c>
      <c r="K28" s="159"/>
    </row>
    <row r="29" spans="1:11" ht="29.1" customHeight="1" x14ac:dyDescent="0.25">
      <c r="A29" s="16"/>
      <c r="B29" s="25" t="str">
        <f>IF(A29&lt;&gt;"",IFERROR(VLOOKUP($A29,Préinscriptions!Liste_préinscrits,2,FALSE),""),"")</f>
        <v/>
      </c>
      <c r="C29" s="26" t="str">
        <f>IF(B29&lt;&gt;"",IFERROR(VLOOKUP($A29,Préinscriptions!Liste_préinscrits,3,FALSE),""),"")</f>
        <v/>
      </c>
      <c r="D29" s="4" t="str">
        <f>IF(C29&lt;&gt;"",IFERROR(VLOOKUP($A29,Préinscriptions!Liste_préinscrits,4,FALSE),""),"")</f>
        <v/>
      </c>
      <c r="E29" s="6" t="str">
        <f>IF(D29&lt;&gt;"",IFERROR(VLOOKUP($A29,Préinscriptions!Liste_préinscrits,5,FALSE),""),"")</f>
        <v/>
      </c>
      <c r="F29" s="40" t="str">
        <f>IF(E29&lt;&gt;"",IFERROR(VLOOKUP($A29,Préinscriptions!Liste_préinscrits,6,FALSE),""),"")</f>
        <v/>
      </c>
      <c r="G29" s="5" t="str">
        <f>IF(F29&lt;&gt;"",IFERROR(VLOOKUP($A29,Préinscriptions!Liste_préinscrits,7,FALSE),""),"")</f>
        <v/>
      </c>
      <c r="H29" s="56" t="str">
        <f>IF(G29&lt;&gt;"",IFERROR(VLOOKUP($A29,Préinscriptions!Liste_préinscrits,8,FALSE),""),"")</f>
        <v/>
      </c>
      <c r="I29" s="56" t="str">
        <f>IF(H29&lt;&gt;"",IFERROR(VLOOKUP($A29,Préinscriptions!Liste_préinscrits,9,FALSE),""),"")</f>
        <v/>
      </c>
      <c r="J29" s="57" t="str">
        <f>IF(I29&lt;&gt;"",IFERROR(VLOOKUP($A29,Préinscriptions!Liste_préinscrits,10,FALSE),""),"")</f>
        <v/>
      </c>
      <c r="K29" s="159"/>
    </row>
    <row r="30" spans="1:11" ht="29.1" customHeight="1" x14ac:dyDescent="0.25">
      <c r="A30" s="16"/>
      <c r="B30" s="25" t="str">
        <f>IF(A30&lt;&gt;"",IFERROR(VLOOKUP($A30,Préinscriptions!Liste_préinscrits,2,FALSE),""),"")</f>
        <v/>
      </c>
      <c r="C30" s="26" t="str">
        <f>IF(B30&lt;&gt;"",IFERROR(VLOOKUP($A30,Préinscriptions!Liste_préinscrits,3,FALSE),""),"")</f>
        <v/>
      </c>
      <c r="D30" s="4" t="str">
        <f>IF(C30&lt;&gt;"",IFERROR(VLOOKUP($A30,Préinscriptions!Liste_préinscrits,4,FALSE),""),"")</f>
        <v/>
      </c>
      <c r="E30" s="6" t="str">
        <f>IF(D30&lt;&gt;"",IFERROR(VLOOKUP($A30,Préinscriptions!Liste_préinscrits,5,FALSE),""),"")</f>
        <v/>
      </c>
      <c r="F30" s="40" t="str">
        <f>IF(E30&lt;&gt;"",IFERROR(VLOOKUP($A30,Préinscriptions!Liste_préinscrits,6,FALSE),""),"")</f>
        <v/>
      </c>
      <c r="G30" s="5" t="str">
        <f>IF(F30&lt;&gt;"",IFERROR(VLOOKUP($A30,Préinscriptions!Liste_préinscrits,7,FALSE),""),"")</f>
        <v/>
      </c>
      <c r="H30" s="56" t="str">
        <f>IF(G30&lt;&gt;"",IFERROR(VLOOKUP($A30,Préinscriptions!Liste_préinscrits,8,FALSE),""),"")</f>
        <v/>
      </c>
      <c r="I30" s="56" t="str">
        <f>IF(H30&lt;&gt;"",IFERROR(VLOOKUP($A30,Préinscriptions!Liste_préinscrits,9,FALSE),""),"")</f>
        <v/>
      </c>
      <c r="J30" s="57" t="str">
        <f>IF(I30&lt;&gt;"",IFERROR(VLOOKUP($A30,Préinscriptions!Liste_préinscrits,10,FALSE),""),"")</f>
        <v/>
      </c>
      <c r="K30" s="159"/>
    </row>
    <row r="31" spans="1:11" ht="29.1" customHeight="1" x14ac:dyDescent="0.25">
      <c r="A31" s="16"/>
      <c r="B31" s="25" t="str">
        <f>IF(A31&lt;&gt;"",IFERROR(VLOOKUP($A31,Préinscriptions!Liste_préinscrits,2,FALSE),""),"")</f>
        <v/>
      </c>
      <c r="C31" s="26" t="str">
        <f>IF(B31&lt;&gt;"",IFERROR(VLOOKUP($A31,Préinscriptions!Liste_préinscrits,3,FALSE),""),"")</f>
        <v/>
      </c>
      <c r="D31" s="4" t="str">
        <f>IF(C31&lt;&gt;"",IFERROR(VLOOKUP($A31,Préinscriptions!Liste_préinscrits,4,FALSE),""),"")</f>
        <v/>
      </c>
      <c r="E31" s="6" t="str">
        <f>IF(D31&lt;&gt;"",IFERROR(VLOOKUP($A31,Préinscriptions!Liste_préinscrits,5,FALSE),""),"")</f>
        <v/>
      </c>
      <c r="F31" s="40" t="str">
        <f>IF(E31&lt;&gt;"",IFERROR(VLOOKUP($A31,Préinscriptions!Liste_préinscrits,6,FALSE),""),"")</f>
        <v/>
      </c>
      <c r="G31" s="5" t="str">
        <f>IF(F31&lt;&gt;"",IFERROR(VLOOKUP($A31,Préinscriptions!Liste_préinscrits,7,FALSE),""),"")</f>
        <v/>
      </c>
      <c r="H31" s="56" t="str">
        <f>IF(G31&lt;&gt;"",IFERROR(VLOOKUP($A31,Préinscriptions!Liste_préinscrits,8,FALSE),""),"")</f>
        <v/>
      </c>
      <c r="I31" s="56" t="str">
        <f>IF(H31&lt;&gt;"",IFERROR(VLOOKUP($A31,Préinscriptions!Liste_préinscrits,9,FALSE),""),"")</f>
        <v/>
      </c>
      <c r="J31" s="57" t="str">
        <f>IF(I31&lt;&gt;"",IFERROR(VLOOKUP($A31,Préinscriptions!Liste_préinscrits,10,FALSE),""),"")</f>
        <v/>
      </c>
      <c r="K31" s="159"/>
    </row>
    <row r="32" spans="1:11" ht="29.1" customHeight="1" x14ac:dyDescent="0.25">
      <c r="A32" s="16"/>
      <c r="B32" s="25" t="str">
        <f>IF(A32&lt;&gt;"",IFERROR(VLOOKUP($A32,Préinscriptions!Liste_préinscrits,2,FALSE),""),"")</f>
        <v/>
      </c>
      <c r="C32" s="26" t="str">
        <f>IF(B32&lt;&gt;"",IFERROR(VLOOKUP($A32,Préinscriptions!Liste_préinscrits,3,FALSE),""),"")</f>
        <v/>
      </c>
      <c r="D32" s="4" t="str">
        <f>IF(C32&lt;&gt;"",IFERROR(VLOOKUP($A32,Préinscriptions!Liste_préinscrits,4,FALSE),""),"")</f>
        <v/>
      </c>
      <c r="E32" s="6" t="str">
        <f>IF(D32&lt;&gt;"",IFERROR(VLOOKUP($A32,Préinscriptions!Liste_préinscrits,5,FALSE),""),"")</f>
        <v/>
      </c>
      <c r="F32" s="40" t="str">
        <f>IF(E32&lt;&gt;"",IFERROR(VLOOKUP($A32,Préinscriptions!Liste_préinscrits,6,FALSE),""),"")</f>
        <v/>
      </c>
      <c r="G32" s="5" t="str">
        <f>IF(F32&lt;&gt;"",IFERROR(VLOOKUP($A32,Préinscriptions!Liste_préinscrits,7,FALSE),""),"")</f>
        <v/>
      </c>
      <c r="H32" s="56" t="str">
        <f>IF(G32&lt;&gt;"",IFERROR(VLOOKUP($A32,Préinscriptions!Liste_préinscrits,8,FALSE),""),"")</f>
        <v/>
      </c>
      <c r="I32" s="56" t="str">
        <f>IF(H32&lt;&gt;"",IFERROR(VLOOKUP($A32,Préinscriptions!Liste_préinscrits,9,FALSE),""),"")</f>
        <v/>
      </c>
      <c r="J32" s="57" t="str">
        <f>IF(I32&lt;&gt;"",IFERROR(VLOOKUP($A32,Préinscriptions!Liste_préinscrits,10,FALSE),""),"")</f>
        <v/>
      </c>
      <c r="K32" s="159"/>
    </row>
    <row r="33" spans="1:11" ht="29.1" customHeight="1" x14ac:dyDescent="0.25">
      <c r="A33" s="16"/>
      <c r="B33" s="25" t="str">
        <f>IF(A33&lt;&gt;"",IFERROR(VLOOKUP($A33,Préinscriptions!Liste_préinscrits,2,FALSE),""),"")</f>
        <v/>
      </c>
      <c r="C33" s="26" t="str">
        <f>IF(B33&lt;&gt;"",IFERROR(VLOOKUP($A33,Préinscriptions!Liste_préinscrits,3,FALSE),""),"")</f>
        <v/>
      </c>
      <c r="D33" s="4" t="str">
        <f>IF(C33&lt;&gt;"",IFERROR(VLOOKUP($A33,Préinscriptions!Liste_préinscrits,4,FALSE),""),"")</f>
        <v/>
      </c>
      <c r="E33" s="6" t="str">
        <f>IF(D33&lt;&gt;"",IFERROR(VLOOKUP($A33,Préinscriptions!Liste_préinscrits,5,FALSE),""),"")</f>
        <v/>
      </c>
      <c r="F33" s="40" t="str">
        <f>IF(E33&lt;&gt;"",IFERROR(VLOOKUP($A33,Préinscriptions!Liste_préinscrits,6,FALSE),""),"")</f>
        <v/>
      </c>
      <c r="G33" s="5" t="str">
        <f>IF(F33&lt;&gt;"",IFERROR(VLOOKUP($A33,Préinscriptions!Liste_préinscrits,7,FALSE),""),"")</f>
        <v/>
      </c>
      <c r="H33" s="56" t="str">
        <f>IF(G33&lt;&gt;"",IFERROR(VLOOKUP($A33,Préinscriptions!Liste_préinscrits,8,FALSE),""),"")</f>
        <v/>
      </c>
      <c r="I33" s="56" t="str">
        <f>IF(H33&lt;&gt;"",IFERROR(VLOOKUP($A33,Préinscriptions!Liste_préinscrits,9,FALSE),""),"")</f>
        <v/>
      </c>
      <c r="J33" s="57" t="str">
        <f>IF(I33&lt;&gt;"",IFERROR(VLOOKUP($A33,Préinscriptions!Liste_préinscrits,10,FALSE),""),"")</f>
        <v/>
      </c>
      <c r="K33" s="159"/>
    </row>
    <row r="34" spans="1:11" ht="29.1" customHeight="1" x14ac:dyDescent="0.25">
      <c r="A34" s="16"/>
      <c r="B34" s="25" t="str">
        <f>IF(A34&lt;&gt;"",IFERROR(VLOOKUP($A34,Préinscriptions!Liste_préinscrits,2,FALSE),""),"")</f>
        <v/>
      </c>
      <c r="C34" s="26" t="str">
        <f>IF(B34&lt;&gt;"",IFERROR(VLOOKUP($A34,Préinscriptions!Liste_préinscrits,3,FALSE),""),"")</f>
        <v/>
      </c>
      <c r="D34" s="4" t="str">
        <f>IF(C34&lt;&gt;"",IFERROR(VLOOKUP($A34,Préinscriptions!Liste_préinscrits,4,FALSE),""),"")</f>
        <v/>
      </c>
      <c r="E34" s="6" t="str">
        <f>IF(D34&lt;&gt;"",IFERROR(VLOOKUP($A34,Préinscriptions!Liste_préinscrits,5,FALSE),""),"")</f>
        <v/>
      </c>
      <c r="F34" s="40" t="str">
        <f>IF(E34&lt;&gt;"",IFERROR(VLOOKUP($A34,Préinscriptions!Liste_préinscrits,6,FALSE),""),"")</f>
        <v/>
      </c>
      <c r="G34" s="5" t="str">
        <f>IF(F34&lt;&gt;"",IFERROR(VLOOKUP($A34,Préinscriptions!Liste_préinscrits,7,FALSE),""),"")</f>
        <v/>
      </c>
      <c r="H34" s="56" t="str">
        <f>IF(G34&lt;&gt;"",IFERROR(VLOOKUP($A34,Préinscriptions!Liste_préinscrits,8,FALSE),""),"")</f>
        <v/>
      </c>
      <c r="I34" s="56" t="str">
        <f>IF(H34&lt;&gt;"",IFERROR(VLOOKUP($A34,Préinscriptions!Liste_préinscrits,9,FALSE),""),"")</f>
        <v/>
      </c>
      <c r="J34" s="57" t="str">
        <f>IF(I34&lt;&gt;"",IFERROR(VLOOKUP($A34,Préinscriptions!Liste_préinscrits,10,FALSE),""),"")</f>
        <v/>
      </c>
      <c r="K34" s="159"/>
    </row>
    <row r="35" spans="1:11" ht="29.1" customHeight="1" x14ac:dyDescent="0.25">
      <c r="A35" s="16"/>
      <c r="B35" s="25" t="str">
        <f>IF(A35&lt;&gt;"",IFERROR(VLOOKUP($A35,Préinscriptions!Liste_préinscrits,2,FALSE),""),"")</f>
        <v/>
      </c>
      <c r="C35" s="26" t="str">
        <f>IF(B35&lt;&gt;"",IFERROR(VLOOKUP($A35,Préinscriptions!Liste_préinscrits,3,FALSE),""),"")</f>
        <v/>
      </c>
      <c r="D35" s="4" t="str">
        <f>IF(C35&lt;&gt;"",IFERROR(VLOOKUP($A35,Préinscriptions!Liste_préinscrits,4,FALSE),""),"")</f>
        <v/>
      </c>
      <c r="E35" s="6" t="str">
        <f>IF(D35&lt;&gt;"",IFERROR(VLOOKUP($A35,Préinscriptions!Liste_préinscrits,5,FALSE),""),"")</f>
        <v/>
      </c>
      <c r="F35" s="40" t="str">
        <f>IF(E35&lt;&gt;"",IFERROR(VLOOKUP($A35,Préinscriptions!Liste_préinscrits,6,FALSE),""),"")</f>
        <v/>
      </c>
      <c r="G35" s="5" t="str">
        <f>IF(F35&lt;&gt;"",IFERROR(VLOOKUP($A35,Préinscriptions!Liste_préinscrits,7,FALSE),""),"")</f>
        <v/>
      </c>
      <c r="H35" s="56" t="str">
        <f>IF(G35&lt;&gt;"",IFERROR(VLOOKUP($A35,Préinscriptions!Liste_préinscrits,8,FALSE),""),"")</f>
        <v/>
      </c>
      <c r="I35" s="56" t="str">
        <f>IF(H35&lt;&gt;"",IFERROR(VLOOKUP($A35,Préinscriptions!Liste_préinscrits,9,FALSE),""),"")</f>
        <v/>
      </c>
      <c r="J35" s="57" t="str">
        <f>IF(I35&lt;&gt;"",IFERROR(VLOOKUP($A35,Préinscriptions!Liste_préinscrits,10,FALSE),""),"")</f>
        <v/>
      </c>
      <c r="K35" s="159"/>
    </row>
    <row r="36" spans="1:11" ht="29.1" customHeight="1" x14ac:dyDescent="0.25">
      <c r="A36" s="16"/>
      <c r="B36" s="25" t="str">
        <f>IF(A36&lt;&gt;"",IFERROR(VLOOKUP($A36,Préinscriptions!Liste_préinscrits,2,FALSE),""),"")</f>
        <v/>
      </c>
      <c r="C36" s="26" t="str">
        <f>IF(B36&lt;&gt;"",IFERROR(VLOOKUP($A36,Préinscriptions!Liste_préinscrits,3,FALSE),""),"")</f>
        <v/>
      </c>
      <c r="D36" s="4" t="str">
        <f>IF(C36&lt;&gt;"",IFERROR(VLOOKUP($A36,Préinscriptions!Liste_préinscrits,4,FALSE),""),"")</f>
        <v/>
      </c>
      <c r="E36" s="6" t="str">
        <f>IF(D36&lt;&gt;"",IFERROR(VLOOKUP($A36,Préinscriptions!Liste_préinscrits,5,FALSE),""),"")</f>
        <v/>
      </c>
      <c r="F36" s="40" t="str">
        <f>IF(E36&lt;&gt;"",IFERROR(VLOOKUP($A36,Préinscriptions!Liste_préinscrits,6,FALSE),""),"")</f>
        <v/>
      </c>
      <c r="G36" s="5" t="str">
        <f>IF(F36&lt;&gt;"",IFERROR(VLOOKUP($A36,Préinscriptions!Liste_préinscrits,7,FALSE),""),"")</f>
        <v/>
      </c>
      <c r="H36" s="56" t="str">
        <f>IF(G36&lt;&gt;"",IFERROR(VLOOKUP($A36,Préinscriptions!Liste_préinscrits,8,FALSE),""),"")</f>
        <v/>
      </c>
      <c r="I36" s="56" t="str">
        <f>IF(H36&lt;&gt;"",IFERROR(VLOOKUP($A36,Préinscriptions!Liste_préinscrits,9,FALSE),""),"")</f>
        <v/>
      </c>
      <c r="J36" s="57" t="str">
        <f>IF(I36&lt;&gt;"",IFERROR(VLOOKUP($A36,Préinscriptions!Liste_préinscrits,10,FALSE),""),"")</f>
        <v/>
      </c>
      <c r="K36" s="159"/>
    </row>
    <row r="37" spans="1:11" ht="29.1" customHeight="1" x14ac:dyDescent="0.25">
      <c r="A37" s="16"/>
      <c r="B37" s="25" t="str">
        <f>IF(A37&lt;&gt;"",IFERROR(VLOOKUP($A37,Préinscriptions!Liste_préinscrits,2,FALSE),""),"")</f>
        <v/>
      </c>
      <c r="C37" s="26" t="str">
        <f>IF(B37&lt;&gt;"",IFERROR(VLOOKUP($A37,Préinscriptions!Liste_préinscrits,3,FALSE),""),"")</f>
        <v/>
      </c>
      <c r="D37" s="4" t="str">
        <f>IF(C37&lt;&gt;"",IFERROR(VLOOKUP($A37,Préinscriptions!Liste_préinscrits,4,FALSE),""),"")</f>
        <v/>
      </c>
      <c r="E37" s="6" t="str">
        <f>IF(D37&lt;&gt;"",IFERROR(VLOOKUP($A37,Préinscriptions!Liste_préinscrits,5,FALSE),""),"")</f>
        <v/>
      </c>
      <c r="F37" s="40" t="str">
        <f>IF(E37&lt;&gt;"",IFERROR(VLOOKUP($A37,Préinscriptions!Liste_préinscrits,6,FALSE),""),"")</f>
        <v/>
      </c>
      <c r="G37" s="5" t="str">
        <f>IF(F37&lt;&gt;"",IFERROR(VLOOKUP($A37,Préinscriptions!Liste_préinscrits,7,FALSE),""),"")</f>
        <v/>
      </c>
      <c r="H37" s="56" t="str">
        <f>IF(G37&lt;&gt;"",IFERROR(VLOOKUP($A37,Préinscriptions!Liste_préinscrits,8,FALSE),""),"")</f>
        <v/>
      </c>
      <c r="I37" s="56" t="str">
        <f>IF(H37&lt;&gt;"",IFERROR(VLOOKUP($A37,Préinscriptions!Liste_préinscrits,9,FALSE),""),"")</f>
        <v/>
      </c>
      <c r="J37" s="57" t="str">
        <f>IF(I37&lt;&gt;"",IFERROR(VLOOKUP($A37,Préinscriptions!Liste_préinscrits,10,FALSE),""),"")</f>
        <v/>
      </c>
      <c r="K37" s="159"/>
    </row>
    <row r="38" spans="1:11" ht="29.1" customHeight="1" x14ac:dyDescent="0.25">
      <c r="A38" s="16"/>
      <c r="B38" s="25" t="str">
        <f>IF(A38&lt;&gt;"",IFERROR(VLOOKUP($A38,Préinscriptions!Liste_préinscrits,2,FALSE),""),"")</f>
        <v/>
      </c>
      <c r="C38" s="26" t="str">
        <f>IF(B38&lt;&gt;"",IFERROR(VLOOKUP($A38,Préinscriptions!Liste_préinscrits,3,FALSE),""),"")</f>
        <v/>
      </c>
      <c r="D38" s="4" t="str">
        <f>IF(C38&lt;&gt;"",IFERROR(VLOOKUP($A38,Préinscriptions!Liste_préinscrits,4,FALSE),""),"")</f>
        <v/>
      </c>
      <c r="E38" s="6" t="str">
        <f>IF(D38&lt;&gt;"",IFERROR(VLOOKUP($A38,Préinscriptions!Liste_préinscrits,5,FALSE),""),"")</f>
        <v/>
      </c>
      <c r="F38" s="40" t="str">
        <f>IF(E38&lt;&gt;"",IFERROR(VLOOKUP($A38,Préinscriptions!Liste_préinscrits,6,FALSE),""),"")</f>
        <v/>
      </c>
      <c r="G38" s="5" t="str">
        <f>IF(F38&lt;&gt;"",IFERROR(VLOOKUP($A38,Préinscriptions!Liste_préinscrits,7,FALSE),""),"")</f>
        <v/>
      </c>
      <c r="H38" s="56" t="str">
        <f>IF(G38&lt;&gt;"",IFERROR(VLOOKUP($A38,Préinscriptions!Liste_préinscrits,8,FALSE),""),"")</f>
        <v/>
      </c>
      <c r="I38" s="56" t="str">
        <f>IF(H38&lt;&gt;"",IFERROR(VLOOKUP($A38,Préinscriptions!Liste_préinscrits,9,FALSE),""),"")</f>
        <v/>
      </c>
      <c r="J38" s="57" t="str">
        <f>IF(I38&lt;&gt;"",IFERROR(VLOOKUP($A38,Préinscriptions!Liste_préinscrits,10,FALSE),""),"")</f>
        <v/>
      </c>
      <c r="K38" s="159"/>
    </row>
    <row r="39" spans="1:11" ht="29.1" customHeight="1" x14ac:dyDescent="0.25">
      <c r="A39" s="16"/>
      <c r="B39" s="25" t="str">
        <f>IF(A39&lt;&gt;"",IFERROR(VLOOKUP($A39,Préinscriptions!Liste_préinscrits,2,FALSE),""),"")</f>
        <v/>
      </c>
      <c r="C39" s="26" t="str">
        <f>IF(B39&lt;&gt;"",IFERROR(VLOOKUP($A39,Préinscriptions!Liste_préinscrits,3,FALSE),""),"")</f>
        <v/>
      </c>
      <c r="D39" s="4" t="str">
        <f>IF(C39&lt;&gt;"",IFERROR(VLOOKUP($A39,Préinscriptions!Liste_préinscrits,4,FALSE),""),"")</f>
        <v/>
      </c>
      <c r="E39" s="6" t="str">
        <f>IF(D39&lt;&gt;"",IFERROR(VLOOKUP($A39,Préinscriptions!Liste_préinscrits,5,FALSE),""),"")</f>
        <v/>
      </c>
      <c r="F39" s="40" t="str">
        <f>IF(E39&lt;&gt;"",IFERROR(VLOOKUP($A39,Préinscriptions!Liste_préinscrits,6,FALSE),""),"")</f>
        <v/>
      </c>
      <c r="G39" s="5" t="str">
        <f>IF(F39&lt;&gt;"",IFERROR(VLOOKUP($A39,Préinscriptions!Liste_préinscrits,7,FALSE),""),"")</f>
        <v/>
      </c>
      <c r="H39" s="56" t="str">
        <f>IF(G39&lt;&gt;"",IFERROR(VLOOKUP($A39,Préinscriptions!Liste_préinscrits,8,FALSE),""),"")</f>
        <v/>
      </c>
      <c r="I39" s="56" t="str">
        <f>IF(H39&lt;&gt;"",IFERROR(VLOOKUP($A39,Préinscriptions!Liste_préinscrits,9,FALSE),""),"")</f>
        <v/>
      </c>
      <c r="J39" s="57" t="str">
        <f>IF(I39&lt;&gt;"",IFERROR(VLOOKUP($A39,Préinscriptions!Liste_préinscrits,10,FALSE),""),"")</f>
        <v/>
      </c>
      <c r="K39" s="159"/>
    </row>
    <row r="40" spans="1:11" ht="29.1" customHeight="1" x14ac:dyDescent="0.25">
      <c r="A40" s="170"/>
      <c r="B40" s="25" t="str">
        <f>IF(A40&lt;&gt;"",IFERROR(VLOOKUP($A40,Préinscriptions!Liste_préinscrits,2,FALSE),""),"")</f>
        <v/>
      </c>
      <c r="C40" s="26" t="str">
        <f>IF(B40&lt;&gt;"",IFERROR(VLOOKUP($A40,Préinscriptions!Liste_préinscrits,3,FALSE),""),"")</f>
        <v/>
      </c>
      <c r="D40" s="4" t="str">
        <f>IF(C40&lt;&gt;"",IFERROR(VLOOKUP($A40,Préinscriptions!Liste_préinscrits,4,FALSE),""),"")</f>
        <v/>
      </c>
      <c r="E40" s="6" t="str">
        <f>IF(D40&lt;&gt;"",IFERROR(VLOOKUP($A40,Préinscriptions!Liste_préinscrits,5,FALSE),""),"")</f>
        <v/>
      </c>
      <c r="F40" s="40" t="str">
        <f>IF(E40&lt;&gt;"",IFERROR(VLOOKUP($A40,Préinscriptions!Liste_préinscrits,6,FALSE),""),"")</f>
        <v/>
      </c>
      <c r="G40" s="5" t="str">
        <f>IF(F40&lt;&gt;"",IFERROR(VLOOKUP($A40,Préinscriptions!Liste_préinscrits,7,FALSE),""),"")</f>
        <v/>
      </c>
      <c r="H40" s="56" t="str">
        <f>IF(G40&lt;&gt;"",IFERROR(VLOOKUP($A40,Préinscriptions!Liste_préinscrits,8,FALSE),""),"")</f>
        <v/>
      </c>
      <c r="I40" s="56" t="str">
        <f>IF(H40&lt;&gt;"",IFERROR(VLOOKUP($A40,Préinscriptions!Liste_préinscrits,9,FALSE),""),"")</f>
        <v/>
      </c>
      <c r="J40" s="57" t="str">
        <f>IF(I40&lt;&gt;"",IFERROR(VLOOKUP($A40,Préinscriptions!Liste_préinscrits,10,FALSE),""),"")</f>
        <v/>
      </c>
      <c r="K40" s="159"/>
    </row>
    <row r="41" spans="1:11" ht="29.1" customHeight="1" x14ac:dyDescent="0.25">
      <c r="A41" s="170"/>
      <c r="B41" s="25" t="str">
        <f>IF(A41&lt;&gt;"",IFERROR(VLOOKUP($A41,Préinscriptions!Liste_préinscrits,2,FALSE),""),"")</f>
        <v/>
      </c>
      <c r="C41" s="26" t="str">
        <f>IF(B41&lt;&gt;"",IFERROR(VLOOKUP($A41,Préinscriptions!Liste_préinscrits,3,FALSE),""),"")</f>
        <v/>
      </c>
      <c r="D41" s="4" t="str">
        <f>IF(C41&lt;&gt;"",IFERROR(VLOOKUP($A41,Préinscriptions!Liste_préinscrits,4,FALSE),""),"")</f>
        <v/>
      </c>
      <c r="E41" s="6" t="str">
        <f>IF(D41&lt;&gt;"",IFERROR(VLOOKUP($A41,Préinscriptions!Liste_préinscrits,5,FALSE),""),"")</f>
        <v/>
      </c>
      <c r="F41" s="40" t="str">
        <f>IF(E41&lt;&gt;"",IFERROR(VLOOKUP($A41,Préinscriptions!Liste_préinscrits,6,FALSE),""),"")</f>
        <v/>
      </c>
      <c r="G41" s="5" t="str">
        <f>IF(F41&lt;&gt;"",IFERROR(VLOOKUP($A41,Préinscriptions!Liste_préinscrits,7,FALSE),""),"")</f>
        <v/>
      </c>
      <c r="H41" s="56" t="str">
        <f>IF(G41&lt;&gt;"",IFERROR(VLOOKUP($A41,Préinscriptions!Liste_préinscrits,8,FALSE),""),"")</f>
        <v/>
      </c>
      <c r="I41" s="56" t="str">
        <f>IF(H41&lt;&gt;"",IFERROR(VLOOKUP($A41,Préinscriptions!Liste_préinscrits,9,FALSE),""),"")</f>
        <v/>
      </c>
      <c r="J41" s="57" t="str">
        <f>IF(I41&lt;&gt;"",IFERROR(VLOOKUP($A41,Préinscriptions!Liste_préinscrits,10,FALSE),""),"")</f>
        <v/>
      </c>
      <c r="K41" s="159"/>
    </row>
    <row r="42" spans="1:11" ht="18" x14ac:dyDescent="0.25">
      <c r="A42" s="161">
        <f>COUNT(A2:A28)</f>
        <v>24</v>
      </c>
    </row>
  </sheetData>
  <autoFilter ref="A1:K1"/>
  <sortState ref="A2:K42">
    <sortCondition ref="B2:B42"/>
  </sortState>
  <dataValidations count="2">
    <dataValidation type="list" allowBlank="1" showInputMessage="1" showErrorMessage="1" sqref="D2:D41">
      <formula1>"F,M"</formula1>
    </dataValidation>
    <dataValidation type="list" allowBlank="1" showInputMessage="1" showErrorMessage="1" sqref="F2:F41">
      <formula1>Catégories</formula1>
    </dataValidation>
  </dataValidations>
  <pageMargins left="0.7" right="0.7" top="0.75" bottom="0.75" header="0.3" footer="0.3"/>
  <pageSetup paperSize="9" scale="70" orientation="landscape" horizontalDpi="4294967293" r:id="rId1"/>
  <headerFooter>
    <oddFooter>&amp;C&amp;1#&amp;"Arial"&amp;6&amp;K626469Internal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K28"/>
  <sheetViews>
    <sheetView zoomScale="110" workbookViewId="0">
      <selection activeCell="F86" sqref="F86"/>
    </sheetView>
  </sheetViews>
  <sheetFormatPr baseColWidth="10" defaultColWidth="11.42578125" defaultRowHeight="24" customHeight="1" x14ac:dyDescent="0.3"/>
  <cols>
    <col min="1" max="1" width="13.28515625" style="64" bestFit="1" customWidth="1"/>
    <col min="2" max="2" width="17.7109375" style="70" bestFit="1" customWidth="1"/>
    <col min="3" max="3" width="8.28515625" style="70" bestFit="1" customWidth="1"/>
    <col min="4" max="4" width="7.7109375" hidden="1" customWidth="1"/>
    <col min="5" max="5" width="14.85546875" hidden="1" customWidth="1"/>
    <col min="6" max="6" width="9.85546875" bestFit="1" customWidth="1"/>
    <col min="7" max="7" width="15.140625" hidden="1" customWidth="1"/>
    <col min="8" max="8" width="21.85546875" style="70" bestFit="1" customWidth="1"/>
    <col min="9" max="9" width="25.85546875" customWidth="1"/>
    <col min="10" max="10" width="21.28515625" customWidth="1"/>
    <col min="11" max="11" width="16.7109375" customWidth="1"/>
  </cols>
  <sheetData>
    <row r="1" spans="1:11" ht="29.1" customHeight="1" x14ac:dyDescent="0.25">
      <c r="A1" s="157" t="s">
        <v>57</v>
      </c>
      <c r="B1" s="157" t="s">
        <v>27</v>
      </c>
      <c r="C1" s="157" t="s">
        <v>5</v>
      </c>
      <c r="D1" s="157" t="s">
        <v>2</v>
      </c>
      <c r="E1" s="157" t="s">
        <v>6</v>
      </c>
      <c r="F1" s="157" t="s">
        <v>7</v>
      </c>
      <c r="G1" s="157" t="s">
        <v>8</v>
      </c>
      <c r="H1" s="157" t="s">
        <v>1</v>
      </c>
      <c r="I1" s="157" t="s">
        <v>11</v>
      </c>
      <c r="J1" s="157" t="s">
        <v>291</v>
      </c>
      <c r="K1" s="158" t="s">
        <v>292</v>
      </c>
    </row>
    <row r="2" spans="1:11" ht="29.1" customHeight="1" x14ac:dyDescent="0.25">
      <c r="A2" s="117">
        <v>234</v>
      </c>
      <c r="B2" s="165" t="s">
        <v>116</v>
      </c>
      <c r="C2" s="165" t="s">
        <v>198</v>
      </c>
      <c r="D2" s="40"/>
      <c r="E2" s="73"/>
      <c r="F2" s="40" t="s">
        <v>62</v>
      </c>
      <c r="G2" s="150"/>
      <c r="H2" s="165" t="s">
        <v>281</v>
      </c>
      <c r="I2" s="56" t="str">
        <f>IF(H2&lt;&gt;"",IFERROR(VLOOKUP($A2,Préinscriptions!Liste_préinscrits,9,FALSE),""),"")</f>
        <v/>
      </c>
      <c r="J2" s="57" t="str">
        <f>IF(I2&lt;&gt;"",IFERROR(VLOOKUP($A2,Préinscriptions!Liste_préinscrits,10,FALSE),""),"")</f>
        <v/>
      </c>
      <c r="K2" s="159"/>
    </row>
    <row r="3" spans="1:11" ht="29.1" customHeight="1" x14ac:dyDescent="0.25">
      <c r="A3" s="117">
        <v>202</v>
      </c>
      <c r="B3" s="165" t="s">
        <v>144</v>
      </c>
      <c r="C3" s="165" t="s">
        <v>219</v>
      </c>
      <c r="D3" s="40"/>
      <c r="E3" s="73"/>
      <c r="F3" s="40" t="s">
        <v>62</v>
      </c>
      <c r="G3" s="150"/>
      <c r="H3" s="165" t="s">
        <v>286</v>
      </c>
      <c r="I3" s="56" t="str">
        <f>IF(H3&lt;&gt;"",IFERROR(VLOOKUP($A3,Préinscriptions!Liste_préinscrits,9,FALSE),""),"")</f>
        <v/>
      </c>
      <c r="J3" s="57" t="str">
        <f>IF(I3&lt;&gt;"",IFERROR(VLOOKUP($A3,Préinscriptions!Liste_préinscrits,10,FALSE),""),"")</f>
        <v/>
      </c>
      <c r="K3" s="159"/>
    </row>
    <row r="4" spans="1:11" ht="29.1" customHeight="1" x14ac:dyDescent="0.25">
      <c r="A4" s="117">
        <v>222</v>
      </c>
      <c r="B4" s="165" t="s">
        <v>201</v>
      </c>
      <c r="C4" s="165" t="s">
        <v>202</v>
      </c>
      <c r="D4" s="40"/>
      <c r="E4" s="73"/>
      <c r="F4" s="40" t="s">
        <v>62</v>
      </c>
      <c r="G4" s="150"/>
      <c r="H4" s="165" t="s">
        <v>283</v>
      </c>
      <c r="I4" s="56" t="str">
        <f>IF(H4&lt;&gt;"",IFERROR(VLOOKUP($A4,Préinscriptions!Liste_préinscrits,9,FALSE),""),"")</f>
        <v/>
      </c>
      <c r="J4" s="57" t="str">
        <f>IF(I4&lt;&gt;"",IFERROR(VLOOKUP($A4,Préinscriptions!Liste_préinscrits,10,FALSE),""),"")</f>
        <v/>
      </c>
      <c r="K4" s="159"/>
    </row>
    <row r="5" spans="1:11" ht="29.1" customHeight="1" x14ac:dyDescent="0.25">
      <c r="A5" s="117">
        <v>205</v>
      </c>
      <c r="B5" s="165" t="s">
        <v>209</v>
      </c>
      <c r="C5" s="165" t="s">
        <v>210</v>
      </c>
      <c r="D5" s="40"/>
      <c r="E5" s="73"/>
      <c r="F5" s="40" t="s">
        <v>62</v>
      </c>
      <c r="G5" s="150"/>
      <c r="H5" s="165" t="s">
        <v>284</v>
      </c>
      <c r="I5" s="56" t="str">
        <f>IF(H5&lt;&gt;"",IFERROR(VLOOKUP($A5,Préinscriptions!Liste_préinscrits,9,FALSE),""),"")</f>
        <v/>
      </c>
      <c r="J5" s="57" t="str">
        <f>IF(I5&lt;&gt;"",IFERROR(VLOOKUP($A5,Préinscriptions!Liste_préinscrits,10,FALSE),""),"")</f>
        <v/>
      </c>
      <c r="K5" s="159"/>
    </row>
    <row r="6" spans="1:11" ht="29.1" customHeight="1" x14ac:dyDescent="0.25">
      <c r="A6" s="117">
        <v>206</v>
      </c>
      <c r="B6" s="165" t="s">
        <v>220</v>
      </c>
      <c r="C6" s="165" t="s">
        <v>221</v>
      </c>
      <c r="D6" s="40"/>
      <c r="E6" s="73"/>
      <c r="F6" s="40" t="s">
        <v>62</v>
      </c>
      <c r="G6" s="150"/>
      <c r="H6" s="165" t="s">
        <v>286</v>
      </c>
      <c r="I6" s="56" t="str">
        <f>IF(H6&lt;&gt;"",IFERROR(VLOOKUP($A6,Préinscriptions!Liste_préinscrits,9,FALSE),""),"")</f>
        <v/>
      </c>
      <c r="J6" s="57" t="str">
        <f>IF(I6&lt;&gt;"",IFERROR(VLOOKUP($A6,Préinscriptions!Liste_préinscrits,10,FALSE),""),"")</f>
        <v/>
      </c>
      <c r="K6" s="159"/>
    </row>
    <row r="7" spans="1:11" ht="29.1" customHeight="1" x14ac:dyDescent="0.25">
      <c r="A7" s="117">
        <v>207</v>
      </c>
      <c r="B7" s="165" t="s">
        <v>211</v>
      </c>
      <c r="C7" s="165" t="s">
        <v>212</v>
      </c>
      <c r="D7" s="119"/>
      <c r="E7" s="164"/>
      <c r="F7" s="40" t="s">
        <v>62</v>
      </c>
      <c r="G7" s="150"/>
      <c r="H7" s="165" t="s">
        <v>284</v>
      </c>
      <c r="I7" s="56" t="str">
        <f>IF(H7&lt;&gt;"",IFERROR(VLOOKUP($A7,Préinscriptions!Liste_préinscrits,9,FALSE),""),"")</f>
        <v/>
      </c>
      <c r="J7" s="57" t="str">
        <f>IF(I7&lt;&gt;"",IFERROR(VLOOKUP($A7,Préinscriptions!Liste_préinscrits,10,FALSE),""),"")</f>
        <v/>
      </c>
      <c r="K7" s="159"/>
    </row>
    <row r="8" spans="1:11" ht="29.1" customHeight="1" x14ac:dyDescent="0.25">
      <c r="A8" s="117">
        <v>225</v>
      </c>
      <c r="B8" s="165" t="s">
        <v>203</v>
      </c>
      <c r="C8" s="165" t="s">
        <v>204</v>
      </c>
      <c r="D8" s="40"/>
      <c r="E8" s="73"/>
      <c r="F8" s="40" t="s">
        <v>62</v>
      </c>
      <c r="G8" s="150"/>
      <c r="H8" s="165" t="s">
        <v>283</v>
      </c>
      <c r="I8" s="56" t="str">
        <f>IF(H8&lt;&gt;"",IFERROR(VLOOKUP($A8,Préinscriptions!Liste_préinscrits,9,FALSE),""),"")</f>
        <v/>
      </c>
      <c r="J8" s="57" t="str">
        <f>IF(I8&lt;&gt;"",IFERROR(VLOOKUP($A8,Préinscriptions!Liste_préinscrits,10,FALSE),""),"")</f>
        <v/>
      </c>
      <c r="K8" s="159"/>
    </row>
    <row r="9" spans="1:11" ht="29.1" customHeight="1" x14ac:dyDescent="0.25">
      <c r="A9" s="117">
        <v>208</v>
      </c>
      <c r="B9" s="165" t="s">
        <v>173</v>
      </c>
      <c r="C9" s="165" t="s">
        <v>222</v>
      </c>
      <c r="D9" s="119"/>
      <c r="E9" s="164"/>
      <c r="F9" s="40" t="s">
        <v>62</v>
      </c>
      <c r="G9" s="150"/>
      <c r="H9" s="165" t="s">
        <v>286</v>
      </c>
      <c r="I9" s="56" t="str">
        <f>IF(H9&lt;&gt;"",IFERROR(VLOOKUP($A9,Préinscriptions!Liste_préinscrits,9,FALSE),""),"")</f>
        <v/>
      </c>
      <c r="J9" s="57" t="str">
        <f>IF(I9&lt;&gt;"",IFERROR(VLOOKUP($A9,Préinscriptions!Liste_préinscrits,10,FALSE),""),"")</f>
        <v/>
      </c>
      <c r="K9" s="159"/>
    </row>
    <row r="10" spans="1:11" ht="29.1" customHeight="1" x14ac:dyDescent="0.35">
      <c r="A10" s="117">
        <v>237</v>
      </c>
      <c r="B10" s="165" t="s">
        <v>205</v>
      </c>
      <c r="C10" s="165" t="s">
        <v>206</v>
      </c>
      <c r="D10" s="119"/>
      <c r="E10" s="164"/>
      <c r="F10" s="40" t="s">
        <v>62</v>
      </c>
      <c r="G10" s="150"/>
      <c r="H10" s="165" t="s">
        <v>283</v>
      </c>
      <c r="I10" s="56" t="str">
        <f>IF(H10&lt;&gt;"",IFERROR(VLOOKUP($A10,Préinscriptions!Liste_préinscrits,9,FALSE),""),"")</f>
        <v/>
      </c>
      <c r="J10" s="162">
        <v>237</v>
      </c>
      <c r="K10" s="159"/>
    </row>
    <row r="11" spans="1:11" ht="29.1" customHeight="1" x14ac:dyDescent="0.25">
      <c r="A11" s="117">
        <v>209</v>
      </c>
      <c r="B11" s="165" t="s">
        <v>223</v>
      </c>
      <c r="C11" s="165" t="s">
        <v>219</v>
      </c>
      <c r="D11" s="40"/>
      <c r="E11" s="164"/>
      <c r="F11" s="40" t="s">
        <v>62</v>
      </c>
      <c r="G11" s="150"/>
      <c r="H11" s="165" t="s">
        <v>286</v>
      </c>
      <c r="I11" s="56" t="str">
        <f>IF(H11&lt;&gt;"",IFERROR(VLOOKUP($A11,Préinscriptions!Liste_préinscrits,9,FALSE),""),"")</f>
        <v/>
      </c>
      <c r="J11" s="57" t="str">
        <f>IF(I11&lt;&gt;"",IFERROR(VLOOKUP($A11,Préinscriptions!Liste_préinscrits,10,FALSE),""),"")</f>
        <v/>
      </c>
      <c r="K11" s="159"/>
    </row>
    <row r="12" spans="1:11" ht="29.1" customHeight="1" x14ac:dyDescent="0.25">
      <c r="A12" s="117">
        <v>212</v>
      </c>
      <c r="B12" s="165" t="s">
        <v>199</v>
      </c>
      <c r="C12" s="165" t="s">
        <v>200</v>
      </c>
      <c r="D12" s="40"/>
      <c r="E12" s="73"/>
      <c r="F12" s="40" t="s">
        <v>62</v>
      </c>
      <c r="G12" s="150"/>
      <c r="H12" s="165" t="s">
        <v>282</v>
      </c>
      <c r="I12" s="56" t="str">
        <f>IF(H12&lt;&gt;"",IFERROR(VLOOKUP($A12,Préinscriptions!Liste_préinscrits,9,FALSE),""),"")</f>
        <v/>
      </c>
      <c r="J12" s="57" t="str">
        <f>IF(I12&lt;&gt;"",IFERROR(VLOOKUP($A12,Préinscriptions!Liste_préinscrits,10,FALSE),""),"")</f>
        <v/>
      </c>
      <c r="K12" s="159"/>
    </row>
    <row r="13" spans="1:11" ht="29.1" customHeight="1" x14ac:dyDescent="0.35">
      <c r="A13" s="117">
        <v>238</v>
      </c>
      <c r="B13" s="165" t="s">
        <v>226</v>
      </c>
      <c r="C13" s="165" t="s">
        <v>227</v>
      </c>
      <c r="D13" s="40"/>
      <c r="E13" s="73"/>
      <c r="F13" s="40" t="s">
        <v>62</v>
      </c>
      <c r="G13" s="150"/>
      <c r="H13" s="165" t="s">
        <v>287</v>
      </c>
      <c r="I13" s="56" t="str">
        <f>IF(H13&lt;&gt;"",IFERROR(VLOOKUP($A13,Préinscriptions!Liste_préinscrits,9,FALSE),""),"")</f>
        <v/>
      </c>
      <c r="J13" s="162">
        <v>238</v>
      </c>
      <c r="K13" s="159"/>
    </row>
    <row r="14" spans="1:11" ht="29.1" customHeight="1" x14ac:dyDescent="0.25">
      <c r="A14" s="117">
        <v>213</v>
      </c>
      <c r="B14" s="165" t="s">
        <v>213</v>
      </c>
      <c r="C14" s="165" t="s">
        <v>214</v>
      </c>
      <c r="D14" s="40"/>
      <c r="E14" s="73"/>
      <c r="F14" s="40" t="s">
        <v>62</v>
      </c>
      <c r="G14" s="150"/>
      <c r="H14" s="165" t="s">
        <v>284</v>
      </c>
      <c r="I14" s="56" t="str">
        <f>IF(H14&lt;&gt;"",IFERROR(VLOOKUP($A14,Préinscriptions!Liste_préinscrits,9,FALSE),""),"")</f>
        <v/>
      </c>
      <c r="J14" s="57" t="str">
        <f>IF(I14&lt;&gt;"",IFERROR(VLOOKUP($A14,Préinscriptions!Liste_préinscrits,10,FALSE),""),"")</f>
        <v/>
      </c>
      <c r="K14" s="159"/>
    </row>
    <row r="15" spans="1:11" ht="29.1" customHeight="1" x14ac:dyDescent="0.25">
      <c r="A15" s="117">
        <v>229</v>
      </c>
      <c r="B15" s="165" t="s">
        <v>215</v>
      </c>
      <c r="C15" s="165" t="s">
        <v>216</v>
      </c>
      <c r="D15" s="119"/>
      <c r="E15" s="164"/>
      <c r="F15" s="40" t="s">
        <v>62</v>
      </c>
      <c r="G15" s="150"/>
      <c r="H15" s="165" t="s">
        <v>284</v>
      </c>
      <c r="I15" s="56" t="str">
        <f>IF(H15&lt;&gt;"",IFERROR(VLOOKUP($A15,Préinscriptions!Liste_préinscrits,9,FALSE),""),"")</f>
        <v/>
      </c>
      <c r="J15" s="57" t="str">
        <f>IF(I15&lt;&gt;"",IFERROR(VLOOKUP($A15,Préinscriptions!Liste_préinscrits,10,FALSE),""),"")</f>
        <v/>
      </c>
      <c r="K15" s="159"/>
    </row>
    <row r="16" spans="1:11" ht="29.1" customHeight="1" x14ac:dyDescent="0.25">
      <c r="A16" s="117">
        <v>214</v>
      </c>
      <c r="B16" s="165" t="s">
        <v>196</v>
      </c>
      <c r="C16" s="165" t="s">
        <v>197</v>
      </c>
      <c r="D16" s="40"/>
      <c r="E16" s="73"/>
      <c r="F16" s="40" t="s">
        <v>62</v>
      </c>
      <c r="G16" s="150"/>
      <c r="H16" s="165" t="s">
        <v>280</v>
      </c>
      <c r="I16" s="56" t="str">
        <f>IF(H16&lt;&gt;"",IFERROR(VLOOKUP($A16,Préinscriptions!Liste_préinscrits,9,FALSE),""),"")</f>
        <v/>
      </c>
      <c r="J16" s="57" t="str">
        <f>IF(I16&lt;&gt;"",IFERROR(VLOOKUP($A16,Préinscriptions!Liste_préinscrits,10,FALSE),""),"")</f>
        <v/>
      </c>
      <c r="K16" s="159"/>
    </row>
    <row r="17" spans="1:11" ht="29.1" customHeight="1" x14ac:dyDescent="0.25">
      <c r="A17" s="117">
        <v>216</v>
      </c>
      <c r="B17" s="165" t="s">
        <v>217</v>
      </c>
      <c r="C17" s="165" t="s">
        <v>218</v>
      </c>
      <c r="D17" s="40"/>
      <c r="E17" s="73"/>
      <c r="F17" s="40" t="s">
        <v>62</v>
      </c>
      <c r="G17" s="150"/>
      <c r="H17" s="165" t="s">
        <v>284</v>
      </c>
      <c r="I17" s="56" t="str">
        <f>IF(H17&lt;&gt;"",IFERROR(VLOOKUP($A17,Préinscriptions!Liste_préinscrits,9,FALSE),""),"")</f>
        <v/>
      </c>
      <c r="J17" s="57" t="str">
        <f>IF(I17&lt;&gt;"",IFERROR(VLOOKUP($A17,Préinscriptions!Liste_préinscrits,10,FALSE),""),"")</f>
        <v/>
      </c>
      <c r="K17" s="159"/>
    </row>
    <row r="18" spans="1:11" ht="29.1" customHeight="1" x14ac:dyDescent="0.25">
      <c r="A18" s="117">
        <v>228</v>
      </c>
      <c r="B18" s="165" t="s">
        <v>207</v>
      </c>
      <c r="C18" s="165" t="s">
        <v>208</v>
      </c>
      <c r="D18" s="40"/>
      <c r="E18" s="73"/>
      <c r="F18" s="40" t="s">
        <v>62</v>
      </c>
      <c r="G18" s="150"/>
      <c r="H18" s="165" t="s">
        <v>283</v>
      </c>
      <c r="I18" s="56" t="str">
        <f>IF(H18&lt;&gt;"",IFERROR(VLOOKUP($A18,Préinscriptions!Liste_préinscrits,9,FALSE),""),"")</f>
        <v/>
      </c>
      <c r="J18" s="57" t="str">
        <f>IF(I18&lt;&gt;"",IFERROR(VLOOKUP($A18,Préinscriptions!Liste_préinscrits,10,FALSE),""),"")</f>
        <v/>
      </c>
      <c r="K18" s="159"/>
    </row>
    <row r="19" spans="1:11" ht="29.1" customHeight="1" x14ac:dyDescent="0.25">
      <c r="A19" s="117">
        <v>218</v>
      </c>
      <c r="B19" s="165" t="s">
        <v>224</v>
      </c>
      <c r="C19" s="165" t="s">
        <v>225</v>
      </c>
      <c r="D19" s="40"/>
      <c r="E19" s="73"/>
      <c r="F19" s="40" t="s">
        <v>62</v>
      </c>
      <c r="G19" s="150"/>
      <c r="H19" s="165" t="s">
        <v>286</v>
      </c>
      <c r="I19" s="56" t="str">
        <f>IF(H19&lt;&gt;"",IFERROR(VLOOKUP($A19,Préinscriptions!Liste_préinscrits,9,FALSE),""),"")</f>
        <v/>
      </c>
      <c r="J19" s="57" t="str">
        <f>IF(I19&lt;&gt;"",IFERROR(VLOOKUP($A19,Préinscriptions!Liste_préinscrits,10,FALSE),""),"")</f>
        <v/>
      </c>
      <c r="K19" s="159"/>
    </row>
    <row r="20" spans="1:11" ht="29.1" customHeight="1" x14ac:dyDescent="0.25">
      <c r="A20" s="16"/>
      <c r="B20" s="72" t="str">
        <f>IF(A20&lt;&gt;"",IFERROR(VLOOKUP($A20,Préinscriptions!Liste_préinscrits,2,FALSE),""),"")</f>
        <v/>
      </c>
      <c r="C20" s="72" t="str">
        <f>IF(B20&lt;&gt;"",IFERROR(VLOOKUP($A20,Préinscriptions!Liste_préinscrits,3,FALSE),""),"")</f>
        <v/>
      </c>
      <c r="D20" s="166" t="str">
        <f>IF(C20&lt;&gt;"",IFERROR(VLOOKUP($A20,Préinscriptions!Liste_préinscrits,4,FALSE),""),"")</f>
        <v/>
      </c>
      <c r="E20" s="167" t="str">
        <f>IF(D20&lt;&gt;"",IFERROR(VLOOKUP($A20,Préinscriptions!Liste_préinscrits,5,FALSE),""),"")</f>
        <v/>
      </c>
      <c r="F20" s="40" t="str">
        <f>IF(E20&lt;&gt;"",IFERROR(VLOOKUP($A20,Préinscriptions!Liste_préinscrits,6,FALSE),""),"")</f>
        <v/>
      </c>
      <c r="G20" s="168" t="str">
        <f>IF(F20&lt;&gt;"",IFERROR(VLOOKUP($A20,Préinscriptions!Liste_préinscrits,7,FALSE),""),"")</f>
        <v/>
      </c>
      <c r="H20" s="56" t="str">
        <f>IF(G20&lt;&gt;"",IFERROR(VLOOKUP($A20,Préinscriptions!Liste_préinscrits,8,FALSE),""),"")</f>
        <v/>
      </c>
      <c r="I20" s="56" t="str">
        <f>IF(H20&lt;&gt;"",IFERROR(VLOOKUP($A20,Préinscriptions!Liste_préinscrits,9,FALSE),""),"")</f>
        <v/>
      </c>
      <c r="J20" s="57" t="str">
        <f>IF(I20&lt;&gt;"",IFERROR(VLOOKUP($A20,Préinscriptions!Liste_préinscrits,10,FALSE),""),"")</f>
        <v/>
      </c>
      <c r="K20" s="159"/>
    </row>
    <row r="21" spans="1:11" ht="29.1" customHeight="1" x14ac:dyDescent="0.25">
      <c r="A21" s="16"/>
      <c r="B21" s="72" t="str">
        <f>IF(A21&lt;&gt;"",IFERROR(VLOOKUP($A21,Préinscriptions!Liste_préinscrits,2,FALSE),""),"")</f>
        <v/>
      </c>
      <c r="C21" s="72" t="str">
        <f>IF(B21&lt;&gt;"",IFERROR(VLOOKUP($A21,Préinscriptions!Liste_préinscrits,3,FALSE),""),"")</f>
        <v/>
      </c>
      <c r="D21" s="166" t="str">
        <f>IF(C21&lt;&gt;"",IFERROR(VLOOKUP($A21,Préinscriptions!Liste_préinscrits,4,FALSE),""),"")</f>
        <v/>
      </c>
      <c r="E21" s="167" t="str">
        <f>IF(D21&lt;&gt;"",IFERROR(VLOOKUP($A21,Préinscriptions!Liste_préinscrits,5,FALSE),""),"")</f>
        <v/>
      </c>
      <c r="F21" s="40" t="str">
        <f>IF(E21&lt;&gt;"",IFERROR(VLOOKUP($A21,Préinscriptions!Liste_préinscrits,6,FALSE),""),"")</f>
        <v/>
      </c>
      <c r="G21" s="168" t="str">
        <f>IF(F21&lt;&gt;"",IFERROR(VLOOKUP($A21,Préinscriptions!Liste_préinscrits,7,FALSE),""),"")</f>
        <v/>
      </c>
      <c r="H21" s="56" t="str">
        <f>IF(G21&lt;&gt;"",IFERROR(VLOOKUP($A21,Préinscriptions!Liste_préinscrits,8,FALSE),""),"")</f>
        <v/>
      </c>
      <c r="I21" s="56" t="str">
        <f>IF(H21&lt;&gt;"",IFERROR(VLOOKUP($A21,Préinscriptions!Liste_préinscrits,9,FALSE),""),"")</f>
        <v/>
      </c>
      <c r="J21" s="57" t="str">
        <f>IF(I21&lt;&gt;"",IFERROR(VLOOKUP($A21,Préinscriptions!Liste_préinscrits,10,FALSE),""),"")</f>
        <v/>
      </c>
      <c r="K21" s="159"/>
    </row>
    <row r="22" spans="1:11" ht="29.1" customHeight="1" x14ac:dyDescent="0.25">
      <c r="A22" s="16"/>
      <c r="B22" s="72" t="str">
        <f>IF(A22&lt;&gt;"",IFERROR(VLOOKUP($A22,Préinscriptions!Liste_préinscrits,2,FALSE),""),"")</f>
        <v/>
      </c>
      <c r="C22" s="72" t="str">
        <f>IF(B22&lt;&gt;"",IFERROR(VLOOKUP($A22,Préinscriptions!Liste_préinscrits,3,FALSE),""),"")</f>
        <v/>
      </c>
      <c r="D22" s="166" t="str">
        <f>IF(C22&lt;&gt;"",IFERROR(VLOOKUP($A22,Préinscriptions!Liste_préinscrits,4,FALSE),""),"")</f>
        <v/>
      </c>
      <c r="E22" s="167" t="str">
        <f>IF(D22&lt;&gt;"",IFERROR(VLOOKUP($A22,Préinscriptions!Liste_préinscrits,5,FALSE),""),"")</f>
        <v/>
      </c>
      <c r="F22" s="40" t="str">
        <f>IF(E22&lt;&gt;"",IFERROR(VLOOKUP($A22,Préinscriptions!Liste_préinscrits,6,FALSE),""),"")</f>
        <v/>
      </c>
      <c r="G22" s="168" t="str">
        <f>IF(F22&lt;&gt;"",IFERROR(VLOOKUP($A22,Préinscriptions!Liste_préinscrits,7,FALSE),""),"")</f>
        <v/>
      </c>
      <c r="H22" s="56" t="str">
        <f>IF(G22&lt;&gt;"",IFERROR(VLOOKUP($A22,Préinscriptions!Liste_préinscrits,8,FALSE),""),"")</f>
        <v/>
      </c>
      <c r="I22" s="56" t="str">
        <f>IF(H22&lt;&gt;"",IFERROR(VLOOKUP($A22,Préinscriptions!Liste_préinscrits,9,FALSE),""),"")</f>
        <v/>
      </c>
      <c r="J22" s="57" t="str">
        <f>IF(I22&lt;&gt;"",IFERROR(VLOOKUP($A22,Préinscriptions!Liste_préinscrits,10,FALSE),""),"")</f>
        <v/>
      </c>
      <c r="K22" s="159"/>
    </row>
    <row r="23" spans="1:11" ht="29.1" customHeight="1" x14ac:dyDescent="0.25">
      <c r="A23" s="16"/>
      <c r="B23" s="25" t="str">
        <f>IF(A23&lt;&gt;"",IFERROR(VLOOKUP($A23,Préinscriptions!Liste_préinscrits,2,FALSE),""),"")</f>
        <v/>
      </c>
      <c r="C23" s="169" t="str">
        <f>IF(B23&lt;&gt;"",IFERROR(VLOOKUP($A23,Préinscriptions!Liste_préinscrits,3,FALSE),""),"")</f>
        <v/>
      </c>
      <c r="D23" s="166" t="str">
        <f>IF(C23&lt;&gt;"",IFERROR(VLOOKUP($A23,Préinscriptions!Liste_préinscrits,4,FALSE),""),"")</f>
        <v/>
      </c>
      <c r="E23" s="167" t="str">
        <f>IF(D23&lt;&gt;"",IFERROR(VLOOKUP($A23,Préinscriptions!Liste_préinscrits,5,FALSE),""),"")</f>
        <v/>
      </c>
      <c r="F23" s="40" t="str">
        <f>IF(E23&lt;&gt;"",IFERROR(VLOOKUP($A23,Préinscriptions!Liste_préinscrits,6,FALSE),""),"")</f>
        <v/>
      </c>
      <c r="G23" s="168" t="str">
        <f>IF(F23&lt;&gt;"",IFERROR(VLOOKUP($A23,Préinscriptions!Liste_préinscrits,7,FALSE),""),"")</f>
        <v/>
      </c>
      <c r="H23" s="56" t="str">
        <f>IF(G23&lt;&gt;"",IFERROR(VLOOKUP($A23,Préinscriptions!Liste_préinscrits,8,FALSE),""),"")</f>
        <v/>
      </c>
      <c r="I23" s="56" t="str">
        <f>IF(H23&lt;&gt;"",IFERROR(VLOOKUP($A23,Préinscriptions!Liste_préinscrits,9,FALSE),""),"")</f>
        <v/>
      </c>
      <c r="J23" s="57" t="str">
        <f>IF(I23&lt;&gt;"",IFERROR(VLOOKUP($A23,Préinscriptions!Liste_préinscrits,10,FALSE),""),"")</f>
        <v/>
      </c>
      <c r="K23" s="159"/>
    </row>
    <row r="24" spans="1:11" ht="29.1" customHeight="1" x14ac:dyDescent="0.25">
      <c r="A24" s="16"/>
      <c r="B24" s="25" t="str">
        <f>IF(A24&lt;&gt;"",IFERROR(VLOOKUP($A24,Préinscriptions!Liste_préinscrits,2,FALSE),""),"")</f>
        <v/>
      </c>
      <c r="C24" s="169" t="str">
        <f>IF(B24&lt;&gt;"",IFERROR(VLOOKUP($A24,Préinscriptions!Liste_préinscrits,3,FALSE),""),"")</f>
        <v/>
      </c>
      <c r="D24" s="166" t="str">
        <f>IF(C24&lt;&gt;"",IFERROR(VLOOKUP($A24,Préinscriptions!Liste_préinscrits,4,FALSE),""),"")</f>
        <v/>
      </c>
      <c r="E24" s="167" t="str">
        <f>IF(D24&lt;&gt;"",IFERROR(VLOOKUP($A24,Préinscriptions!Liste_préinscrits,5,FALSE),""),"")</f>
        <v/>
      </c>
      <c r="F24" s="40" t="str">
        <f>IF(E24&lt;&gt;"",IFERROR(VLOOKUP($A24,Préinscriptions!Liste_préinscrits,6,FALSE),""),"")</f>
        <v/>
      </c>
      <c r="G24" s="168" t="str">
        <f>IF(F24&lt;&gt;"",IFERROR(VLOOKUP($A24,Préinscriptions!Liste_préinscrits,7,FALSE),""),"")</f>
        <v/>
      </c>
      <c r="H24" s="56" t="str">
        <f>IF(G24&lt;&gt;"",IFERROR(VLOOKUP($A24,Préinscriptions!Liste_préinscrits,8,FALSE),""),"")</f>
        <v/>
      </c>
      <c r="I24" s="56" t="str">
        <f>IF(H24&lt;&gt;"",IFERROR(VLOOKUP($A24,Préinscriptions!Liste_préinscrits,9,FALSE),""),"")</f>
        <v/>
      </c>
      <c r="J24" s="57" t="str">
        <f>IF(I24&lt;&gt;"",IFERROR(VLOOKUP($A24,Préinscriptions!Liste_préinscrits,10,FALSE),""),"")</f>
        <v/>
      </c>
      <c r="K24" s="159"/>
    </row>
    <row r="25" spans="1:11" ht="29.1" customHeight="1" x14ac:dyDescent="0.25">
      <c r="A25" s="16"/>
      <c r="B25" s="25" t="str">
        <f>IF(A25&lt;&gt;"",IFERROR(VLOOKUP($A25,Préinscriptions!Liste_préinscrits,2,FALSE),""),"")</f>
        <v/>
      </c>
      <c r="C25" s="169" t="str">
        <f>IF(B25&lt;&gt;"",IFERROR(VLOOKUP($A25,Préinscriptions!Liste_préinscrits,3,FALSE),""),"")</f>
        <v/>
      </c>
      <c r="D25" s="166" t="str">
        <f>IF(C25&lt;&gt;"",IFERROR(VLOOKUP($A25,Préinscriptions!Liste_préinscrits,4,FALSE),""),"")</f>
        <v/>
      </c>
      <c r="E25" s="167" t="str">
        <f>IF(D25&lt;&gt;"",IFERROR(VLOOKUP($A25,Préinscriptions!Liste_préinscrits,5,FALSE),""),"")</f>
        <v/>
      </c>
      <c r="F25" s="40" t="str">
        <f>IF(E25&lt;&gt;"",IFERROR(VLOOKUP($A25,Préinscriptions!Liste_préinscrits,6,FALSE),""),"")</f>
        <v/>
      </c>
      <c r="G25" s="168" t="str">
        <f>IF(F25&lt;&gt;"",IFERROR(VLOOKUP($A25,Préinscriptions!Liste_préinscrits,7,FALSE),""),"")</f>
        <v/>
      </c>
      <c r="H25" s="56" t="str">
        <f>IF(G25&lt;&gt;"",IFERROR(VLOOKUP($A25,Préinscriptions!Liste_préinscrits,8,FALSE),""),"")</f>
        <v/>
      </c>
      <c r="I25" s="56" t="str">
        <f>IF(H25&lt;&gt;"",IFERROR(VLOOKUP($A25,Préinscriptions!Liste_préinscrits,9,FALSE),""),"")</f>
        <v/>
      </c>
      <c r="J25" s="57" t="str">
        <f>IF(I25&lt;&gt;"",IFERROR(VLOOKUP($A25,Préinscriptions!Liste_préinscrits,10,FALSE),""),"")</f>
        <v/>
      </c>
      <c r="K25" s="159"/>
    </row>
    <row r="26" spans="1:11" ht="29.1" customHeight="1" x14ac:dyDescent="0.25">
      <c r="A26" s="16"/>
      <c r="B26" s="25" t="str">
        <f>IF(A26&lt;&gt;"",IFERROR(VLOOKUP($A26,Préinscriptions!Liste_préinscrits,2,FALSE),""),"")</f>
        <v/>
      </c>
      <c r="C26" s="169" t="str">
        <f>IF(B26&lt;&gt;"",IFERROR(VLOOKUP($A26,Préinscriptions!Liste_préinscrits,3,FALSE),""),"")</f>
        <v/>
      </c>
      <c r="D26" s="166" t="str">
        <f>IF(C26&lt;&gt;"",IFERROR(VLOOKUP($A26,Préinscriptions!Liste_préinscrits,4,FALSE),""),"")</f>
        <v/>
      </c>
      <c r="E26" s="167" t="str">
        <f>IF(D26&lt;&gt;"",IFERROR(VLOOKUP($A26,Préinscriptions!Liste_préinscrits,5,FALSE),""),"")</f>
        <v/>
      </c>
      <c r="F26" s="40" t="str">
        <f>IF(E26&lt;&gt;"",IFERROR(VLOOKUP($A26,Préinscriptions!Liste_préinscrits,6,FALSE),""),"")</f>
        <v/>
      </c>
      <c r="G26" s="168" t="str">
        <f>IF(F26&lt;&gt;"",IFERROR(VLOOKUP($A26,Préinscriptions!Liste_préinscrits,7,FALSE),""),"")</f>
        <v/>
      </c>
      <c r="H26" s="56" t="str">
        <f>IF(G26&lt;&gt;"",IFERROR(VLOOKUP($A26,Préinscriptions!Liste_préinscrits,8,FALSE),""),"")</f>
        <v/>
      </c>
      <c r="I26" s="56" t="str">
        <f>IF(H26&lt;&gt;"",IFERROR(VLOOKUP($A26,Préinscriptions!Liste_préinscrits,9,FALSE),""),"")</f>
        <v/>
      </c>
      <c r="J26" s="57" t="str">
        <f>IF(I26&lt;&gt;"",IFERROR(VLOOKUP($A26,Préinscriptions!Liste_préinscrits,10,FALSE),""),"")</f>
        <v/>
      </c>
      <c r="K26" s="159"/>
    </row>
    <row r="27" spans="1:11" ht="29.1" customHeight="1" x14ac:dyDescent="0.25">
      <c r="A27" s="16"/>
      <c r="B27" s="25" t="str">
        <f>IF(A27&lt;&gt;"",IFERROR(VLOOKUP($A27,Préinscriptions!Liste_préinscrits,2,FALSE),""),"")</f>
        <v/>
      </c>
      <c r="C27" s="169" t="str">
        <f>IF(B27&lt;&gt;"",IFERROR(VLOOKUP($A27,Préinscriptions!Liste_préinscrits,3,FALSE),""),"")</f>
        <v/>
      </c>
      <c r="D27" s="166" t="str">
        <f>IF(C27&lt;&gt;"",IFERROR(VLOOKUP($A27,Préinscriptions!Liste_préinscrits,4,FALSE),""),"")</f>
        <v/>
      </c>
      <c r="E27" s="167" t="str">
        <f>IF(D27&lt;&gt;"",IFERROR(VLOOKUP($A27,Préinscriptions!Liste_préinscrits,5,FALSE),""),"")</f>
        <v/>
      </c>
      <c r="F27" s="40" t="str">
        <f>IF(E27&lt;&gt;"",IFERROR(VLOOKUP($A27,Préinscriptions!Liste_préinscrits,6,FALSE),""),"")</f>
        <v/>
      </c>
      <c r="G27" s="168" t="str">
        <f>IF(F27&lt;&gt;"",IFERROR(VLOOKUP($A27,Préinscriptions!Liste_préinscrits,7,FALSE),""),"")</f>
        <v/>
      </c>
      <c r="H27" s="56" t="str">
        <f>IF(G27&lt;&gt;"",IFERROR(VLOOKUP($A27,Préinscriptions!Liste_préinscrits,8,FALSE),""),"")</f>
        <v/>
      </c>
      <c r="I27" s="56" t="str">
        <f>IF(H27&lt;&gt;"",IFERROR(VLOOKUP($A27,Préinscriptions!Liste_préinscrits,9,FALSE),""),"")</f>
        <v/>
      </c>
      <c r="J27" s="57" t="str">
        <f>IF(I27&lt;&gt;"",IFERROR(VLOOKUP($A27,Préinscriptions!Liste_préinscrits,10,FALSE),""),"")</f>
        <v/>
      </c>
      <c r="K27" s="159"/>
    </row>
    <row r="28" spans="1:11" ht="24" customHeight="1" x14ac:dyDescent="0.25">
      <c r="A28" s="161">
        <f>COUNT(A2:A19)</f>
        <v>18</v>
      </c>
    </row>
  </sheetData>
  <sortState ref="A2:K28">
    <sortCondition ref="B2:B28"/>
  </sortState>
  <dataValidations count="2">
    <dataValidation type="list" allowBlank="1" showInputMessage="1" showErrorMessage="1" sqref="F2:F27">
      <formula1>Catégories</formula1>
    </dataValidation>
    <dataValidation type="list" allowBlank="1" showInputMessage="1" showErrorMessage="1" sqref="D2:D27">
      <formula1>"F,M"</formula1>
    </dataValidation>
  </dataValidations>
  <pageMargins left="0.7" right="0.7" top="0.75" bottom="0.75" header="0.3" footer="0.3"/>
  <pageSetup paperSize="9" scale="64" orientation="landscape" horizontalDpi="4294967293" r:id="rId1"/>
  <headerFooter>
    <oddFooter>&amp;C&amp;1#&amp;"Arial"&amp;6&amp;K626469Internal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XFD33"/>
  <sheetViews>
    <sheetView workbookViewId="0">
      <selection activeCell="F86" sqref="F86"/>
    </sheetView>
  </sheetViews>
  <sheetFormatPr baseColWidth="10" defaultColWidth="11.42578125" defaultRowHeight="18.75" x14ac:dyDescent="0.3"/>
  <cols>
    <col min="1" max="1" width="15.140625" style="64" customWidth="1"/>
    <col min="2" max="2" width="10.85546875" style="70" bestFit="1" customWidth="1"/>
    <col min="3" max="3" width="8.42578125" style="70" bestFit="1" customWidth="1"/>
    <col min="4" max="4" width="7.7109375" hidden="1" customWidth="1"/>
    <col min="5" max="5" width="14.85546875" hidden="1" customWidth="1"/>
    <col min="7" max="7" width="15.140625" hidden="1" customWidth="1"/>
    <col min="8" max="8" width="21.85546875" style="70" bestFit="1" customWidth="1"/>
    <col min="9" max="9" width="16" customWidth="1"/>
    <col min="10" max="10" width="19.7109375" bestFit="1" customWidth="1"/>
    <col min="11" max="11" width="16.7109375" customWidth="1"/>
  </cols>
  <sheetData>
    <row r="1" spans="1:16384" ht="29.1" customHeight="1" x14ac:dyDescent="0.25">
      <c r="A1" s="147" t="s">
        <v>57</v>
      </c>
      <c r="B1" s="147" t="s">
        <v>27</v>
      </c>
      <c r="C1" s="147" t="s">
        <v>5</v>
      </c>
      <c r="D1" s="147" t="s">
        <v>2</v>
      </c>
      <c r="E1" s="147" t="s">
        <v>6</v>
      </c>
      <c r="F1" s="147" t="s">
        <v>7</v>
      </c>
      <c r="G1" s="147" t="s">
        <v>8</v>
      </c>
      <c r="H1" s="147" t="s">
        <v>1</v>
      </c>
      <c r="I1" s="147" t="s">
        <v>11</v>
      </c>
      <c r="J1" s="147" t="s">
        <v>291</v>
      </c>
      <c r="K1" s="147" t="s">
        <v>292</v>
      </c>
    </row>
    <row r="2" spans="1:16384" ht="29.1" customHeight="1" x14ac:dyDescent="0.25">
      <c r="A2" s="117">
        <v>300</v>
      </c>
      <c r="B2" s="165" t="s">
        <v>110</v>
      </c>
      <c r="C2" s="165" t="s">
        <v>111</v>
      </c>
      <c r="D2" s="40"/>
      <c r="E2" s="73"/>
      <c r="F2" s="40" t="s">
        <v>58</v>
      </c>
      <c r="G2" s="150"/>
      <c r="H2" s="165" t="s">
        <v>284</v>
      </c>
      <c r="I2" s="56" t="str">
        <f>IF(H2&lt;&gt;"",IFERROR(VLOOKUP($A2,Préinscriptions!Liste_préinscrits,9,FALSE),""),"")</f>
        <v/>
      </c>
      <c r="J2" s="163" t="str">
        <f>IF(I2&lt;&gt;"",IFERROR(VLOOKUP($A2,Préinscriptions!Liste_préinscrits,10,FALSE),""),"")</f>
        <v/>
      </c>
      <c r="K2" s="159"/>
    </row>
    <row r="3" spans="1:16384" ht="29.1" customHeight="1" x14ac:dyDescent="0.25">
      <c r="A3" s="117">
        <v>303</v>
      </c>
      <c r="B3" s="165" t="s">
        <v>250</v>
      </c>
      <c r="C3" s="165" t="s">
        <v>137</v>
      </c>
      <c r="D3" s="40"/>
      <c r="E3" s="73"/>
      <c r="F3" s="40" t="s">
        <v>58</v>
      </c>
      <c r="G3" s="150"/>
      <c r="H3" s="165" t="s">
        <v>284</v>
      </c>
      <c r="I3" s="56" t="str">
        <f>IF(H3&lt;&gt;"",IFERROR(VLOOKUP($A3,Préinscriptions!Liste_préinscrits,9,FALSE),""),"")</f>
        <v/>
      </c>
      <c r="J3" s="163" t="str">
        <f>IF(I3&lt;&gt;"",IFERROR(VLOOKUP($A3,Préinscriptions!Liste_préinscrits,10,FALSE),""),"")</f>
        <v/>
      </c>
      <c r="K3" s="159"/>
    </row>
    <row r="4" spans="1:16384" ht="29.1" customHeight="1" x14ac:dyDescent="0.25">
      <c r="A4" s="117">
        <v>304</v>
      </c>
      <c r="B4" s="165" t="s">
        <v>228</v>
      </c>
      <c r="C4" s="165" t="s">
        <v>229</v>
      </c>
      <c r="D4" s="40"/>
      <c r="E4" s="73"/>
      <c r="F4" s="40" t="s">
        <v>58</v>
      </c>
      <c r="G4" s="150"/>
      <c r="H4" s="165" t="s">
        <v>280</v>
      </c>
      <c r="I4" s="56" t="str">
        <f>IF(H4&lt;&gt;"",IFERROR(VLOOKUP($A4,Préinscriptions!Liste_préinscrits,9,FALSE),""),"")</f>
        <v/>
      </c>
      <c r="J4" s="163" t="str">
        <f>IF(I4&lt;&gt;"",IFERROR(VLOOKUP($A4,Préinscriptions!Liste_préinscrits,10,FALSE),""),"")</f>
        <v/>
      </c>
      <c r="K4" s="159"/>
    </row>
    <row r="5" spans="1:16384" ht="29.1" customHeight="1" x14ac:dyDescent="0.25">
      <c r="A5" s="16">
        <v>305</v>
      </c>
      <c r="B5" s="65" t="s">
        <v>293</v>
      </c>
      <c r="C5" s="65" t="s">
        <v>294</v>
      </c>
      <c r="D5" s="40"/>
      <c r="E5" s="73"/>
      <c r="F5" s="40" t="s">
        <v>58</v>
      </c>
      <c r="G5" s="150"/>
      <c r="H5" s="65" t="s">
        <v>280</v>
      </c>
      <c r="I5" s="16"/>
      <c r="J5" s="65"/>
      <c r="K5" s="65"/>
      <c r="L5" s="40"/>
      <c r="M5" s="73"/>
      <c r="N5" s="40"/>
      <c r="O5" s="150"/>
      <c r="P5" s="174"/>
      <c r="Q5" s="16"/>
      <c r="R5" s="174"/>
      <c r="S5" s="174"/>
      <c r="T5" s="40"/>
      <c r="U5" s="73"/>
      <c r="V5" s="40"/>
      <c r="W5" s="150"/>
      <c r="X5" s="174"/>
      <c r="Y5" s="16"/>
      <c r="Z5" s="174"/>
      <c r="AA5" s="174"/>
      <c r="AB5" s="40"/>
      <c r="AC5" s="73"/>
      <c r="AD5" s="40"/>
      <c r="AE5" s="150"/>
      <c r="AF5" s="174"/>
      <c r="AG5" s="16"/>
      <c r="AH5" s="174"/>
      <c r="AI5" s="174"/>
      <c r="AJ5" s="40"/>
      <c r="AK5" s="73"/>
      <c r="AL5" s="40"/>
      <c r="AM5" s="150"/>
      <c r="AN5" s="174"/>
      <c r="AO5" s="16"/>
      <c r="AP5" s="174"/>
      <c r="AQ5" s="174"/>
      <c r="AR5" s="40"/>
      <c r="AS5" s="73"/>
      <c r="AT5" s="40"/>
      <c r="AU5" s="150"/>
      <c r="AV5" s="174"/>
      <c r="AW5" s="16"/>
      <c r="AX5" s="174"/>
      <c r="AY5" s="174"/>
      <c r="AZ5" s="40"/>
      <c r="BA5" s="73"/>
      <c r="BB5" s="40"/>
      <c r="BC5" s="150"/>
      <c r="BD5" s="174"/>
      <c r="BE5" s="16"/>
      <c r="BF5" s="174"/>
      <c r="BG5" s="174"/>
      <c r="BH5" s="40"/>
      <c r="BI5" s="73"/>
      <c r="BJ5" s="40"/>
      <c r="BK5" s="150"/>
      <c r="BL5" s="174"/>
      <c r="BM5" s="16"/>
      <c r="BN5" s="174"/>
      <c r="BO5" s="174"/>
      <c r="BP5" s="40"/>
      <c r="BQ5" s="73"/>
      <c r="BR5" s="40"/>
      <c r="BS5" s="150"/>
      <c r="BT5" s="174"/>
      <c r="BU5" s="16"/>
      <c r="BV5" s="174"/>
      <c r="BW5" s="174"/>
      <c r="BX5" s="40"/>
      <c r="BY5" s="73"/>
      <c r="BZ5" s="40"/>
      <c r="CA5" s="150"/>
      <c r="CB5" s="174"/>
      <c r="CC5" s="16"/>
      <c r="CD5" s="174"/>
      <c r="CE5" s="174"/>
      <c r="CF5" s="40"/>
      <c r="CG5" s="73"/>
      <c r="CH5" s="40"/>
      <c r="CI5" s="150"/>
      <c r="CJ5" s="174"/>
      <c r="CK5" s="16"/>
      <c r="CL5" s="174"/>
      <c r="CM5" s="174"/>
      <c r="CN5" s="40"/>
      <c r="CO5" s="73"/>
      <c r="CP5" s="40"/>
      <c r="CQ5" s="150"/>
      <c r="CR5" s="174"/>
      <c r="CS5" s="16"/>
      <c r="CT5" s="174"/>
      <c r="CU5" s="174"/>
      <c r="CV5" s="40"/>
      <c r="CW5" s="73"/>
      <c r="CX5" s="40"/>
      <c r="CY5" s="150"/>
      <c r="CZ5" s="174"/>
      <c r="DA5" s="16"/>
      <c r="DB5" s="174"/>
      <c r="DC5" s="174"/>
      <c r="DD5" s="40"/>
      <c r="DE5" s="73"/>
      <c r="DF5" s="40"/>
      <c r="DG5" s="150"/>
      <c r="DH5" s="174"/>
      <c r="DI5" s="16"/>
      <c r="DJ5" s="174"/>
      <c r="DK5" s="174"/>
      <c r="DL5" s="40"/>
      <c r="DM5" s="73"/>
      <c r="DN5" s="40"/>
      <c r="DO5" s="150"/>
      <c r="DP5" s="174"/>
      <c r="DQ5" s="16"/>
      <c r="DR5" s="174"/>
      <c r="DS5" s="174"/>
      <c r="DT5" s="40"/>
      <c r="DU5" s="73"/>
      <c r="DV5" s="40"/>
      <c r="DW5" s="150"/>
      <c r="DX5" s="174"/>
      <c r="DY5" s="16"/>
      <c r="DZ5" s="174"/>
      <c r="EA5" s="174"/>
      <c r="EB5" s="40"/>
      <c r="EC5" s="73"/>
      <c r="ED5" s="40"/>
      <c r="EE5" s="150"/>
      <c r="EF5" s="174"/>
      <c r="EG5" s="16"/>
      <c r="EH5" s="174"/>
      <c r="EI5" s="174"/>
      <c r="EJ5" s="40"/>
      <c r="EK5" s="73"/>
      <c r="EL5" s="40"/>
      <c r="EM5" s="150"/>
      <c r="EN5" s="174"/>
      <c r="EO5" s="16"/>
      <c r="EP5" s="174"/>
      <c r="EQ5" s="174"/>
      <c r="ER5" s="40"/>
      <c r="ES5" s="73"/>
      <c r="ET5" s="40"/>
      <c r="EU5" s="150"/>
      <c r="EV5" s="174"/>
      <c r="EW5" s="16"/>
      <c r="EX5" s="174"/>
      <c r="EY5" s="174"/>
      <c r="EZ5" s="40"/>
      <c r="FA5" s="73"/>
      <c r="FB5" s="40"/>
      <c r="FC5" s="150"/>
      <c r="FD5" s="174"/>
      <c r="FE5" s="16"/>
      <c r="FF5" s="174"/>
      <c r="FG5" s="174"/>
      <c r="FH5" s="40"/>
      <c r="FI5" s="73"/>
      <c r="FJ5" s="40"/>
      <c r="FK5" s="150"/>
      <c r="FL5" s="174"/>
      <c r="FM5" s="16"/>
      <c r="FN5" s="174"/>
      <c r="FO5" s="174"/>
      <c r="FP5" s="40"/>
      <c r="FQ5" s="73"/>
      <c r="FR5" s="40"/>
      <c r="FS5" s="150"/>
      <c r="FT5" s="174"/>
      <c r="FU5" s="16"/>
      <c r="FV5" s="174"/>
      <c r="FW5" s="174"/>
      <c r="FX5" s="40"/>
      <c r="FY5" s="73"/>
      <c r="FZ5" s="40"/>
      <c r="GA5" s="150"/>
      <c r="GB5" s="174"/>
      <c r="GC5" s="16"/>
      <c r="GD5" s="174"/>
      <c r="GE5" s="174"/>
      <c r="GF5" s="40"/>
      <c r="GG5" s="73"/>
      <c r="GH5" s="40"/>
      <c r="GI5" s="150"/>
      <c r="GJ5" s="174"/>
      <c r="GK5" s="16"/>
      <c r="GL5" s="174"/>
      <c r="GM5" s="174"/>
      <c r="GN5" s="40"/>
      <c r="GO5" s="73"/>
      <c r="GP5" s="40"/>
      <c r="GQ5" s="150"/>
      <c r="GR5" s="174"/>
      <c r="GS5" s="16"/>
      <c r="GT5" s="174"/>
      <c r="GU5" s="174"/>
      <c r="GV5" s="40"/>
      <c r="GW5" s="73"/>
      <c r="GX5" s="40"/>
      <c r="GY5" s="150"/>
      <c r="GZ5" s="174"/>
      <c r="HA5" s="16"/>
      <c r="HB5" s="174"/>
      <c r="HC5" s="174"/>
      <c r="HD5" s="40"/>
      <c r="HE5" s="73"/>
      <c r="HF5" s="40"/>
      <c r="HG5" s="150"/>
      <c r="HH5" s="174"/>
      <c r="HI5" s="16"/>
      <c r="HJ5" s="174"/>
      <c r="HK5" s="174"/>
      <c r="HL5" s="40"/>
      <c r="HM5" s="73"/>
      <c r="HN5" s="40"/>
      <c r="HO5" s="150"/>
      <c r="HP5" s="174"/>
      <c r="HQ5" s="16"/>
      <c r="HR5" s="174"/>
      <c r="HS5" s="174"/>
      <c r="HT5" s="40"/>
      <c r="HU5" s="73"/>
      <c r="HV5" s="40"/>
      <c r="HW5" s="150"/>
      <c r="HX5" s="174"/>
      <c r="HY5" s="16"/>
      <c r="HZ5" s="174"/>
      <c r="IA5" s="174"/>
      <c r="IB5" s="40"/>
      <c r="IC5" s="73"/>
      <c r="ID5" s="40"/>
      <c r="IE5" s="150"/>
      <c r="IF5" s="174"/>
      <c r="IG5" s="16"/>
      <c r="IH5" s="174"/>
      <c r="II5" s="174"/>
      <c r="IJ5" s="40"/>
      <c r="IK5" s="73"/>
      <c r="IL5" s="40"/>
      <c r="IM5" s="150"/>
      <c r="IN5" s="174"/>
      <c r="IO5" s="16"/>
      <c r="IP5" s="174"/>
      <c r="IQ5" s="174"/>
      <c r="IR5" s="40"/>
      <c r="IS5" s="73"/>
      <c r="IT5" s="40"/>
      <c r="IU5" s="150"/>
      <c r="IV5" s="174"/>
      <c r="IW5" s="16"/>
      <c r="IX5" s="174"/>
      <c r="IY5" s="174"/>
      <c r="IZ5" s="40"/>
      <c r="JA5" s="73"/>
      <c r="JB5" s="40"/>
      <c r="JC5" s="150"/>
      <c r="JD5" s="174"/>
      <c r="JE5" s="16"/>
      <c r="JF5" s="174"/>
      <c r="JG5" s="174"/>
      <c r="JH5" s="40"/>
      <c r="JI5" s="73"/>
      <c r="JJ5" s="40"/>
      <c r="JK5" s="150"/>
      <c r="JL5" s="174"/>
      <c r="JM5" s="16"/>
      <c r="JN5" s="174"/>
      <c r="JO5" s="174"/>
      <c r="JP5" s="40"/>
      <c r="JQ5" s="73"/>
      <c r="JR5" s="40"/>
      <c r="JS5" s="150"/>
      <c r="JT5" s="174"/>
      <c r="JU5" s="16"/>
      <c r="JV5" s="174"/>
      <c r="JW5" s="174"/>
      <c r="JX5" s="40"/>
      <c r="JY5" s="73"/>
      <c r="JZ5" s="40"/>
      <c r="KA5" s="150"/>
      <c r="KB5" s="174"/>
      <c r="KC5" s="16"/>
      <c r="KD5" s="174"/>
      <c r="KE5" s="174"/>
      <c r="KF5" s="40"/>
      <c r="KG5" s="73"/>
      <c r="KH5" s="40"/>
      <c r="KI5" s="150"/>
      <c r="KJ5" s="174"/>
      <c r="KK5" s="16"/>
      <c r="KL5" s="174"/>
      <c r="KM5" s="174"/>
      <c r="KN5" s="40"/>
      <c r="KO5" s="73"/>
      <c r="KP5" s="40"/>
      <c r="KQ5" s="150"/>
      <c r="KR5" s="174"/>
      <c r="KS5" s="16"/>
      <c r="KT5" s="174"/>
      <c r="KU5" s="174"/>
      <c r="KV5" s="40"/>
      <c r="KW5" s="73"/>
      <c r="KX5" s="40"/>
      <c r="KY5" s="150"/>
      <c r="KZ5" s="174"/>
      <c r="LA5" s="16"/>
      <c r="LB5" s="174"/>
      <c r="LC5" s="174"/>
      <c r="LD5" s="40"/>
      <c r="LE5" s="73"/>
      <c r="LF5" s="40"/>
      <c r="LG5" s="150"/>
      <c r="LH5" s="174"/>
      <c r="LI5" s="16"/>
      <c r="LJ5" s="174"/>
      <c r="LK5" s="174"/>
      <c r="LL5" s="40"/>
      <c r="LM5" s="73"/>
      <c r="LN5" s="40"/>
      <c r="LO5" s="150"/>
      <c r="LP5" s="174"/>
      <c r="LQ5" s="16"/>
      <c r="LR5" s="174"/>
      <c r="LS5" s="174"/>
      <c r="LT5" s="40"/>
      <c r="LU5" s="73"/>
      <c r="LV5" s="40"/>
      <c r="LW5" s="150"/>
      <c r="LX5" s="174"/>
      <c r="LY5" s="16"/>
      <c r="LZ5" s="174"/>
      <c r="MA5" s="174"/>
      <c r="MB5" s="40"/>
      <c r="MC5" s="73"/>
      <c r="MD5" s="40"/>
      <c r="ME5" s="150"/>
      <c r="MF5" s="174"/>
      <c r="MG5" s="16"/>
      <c r="MH5" s="174"/>
      <c r="MI5" s="174"/>
      <c r="MJ5" s="40"/>
      <c r="MK5" s="73"/>
      <c r="ML5" s="40"/>
      <c r="MM5" s="150"/>
      <c r="MN5" s="174"/>
      <c r="MO5" s="16"/>
      <c r="MP5" s="174"/>
      <c r="MQ5" s="174"/>
      <c r="MR5" s="40"/>
      <c r="MS5" s="73"/>
      <c r="MT5" s="40"/>
      <c r="MU5" s="150"/>
      <c r="MV5" s="174"/>
      <c r="MW5" s="16"/>
      <c r="MX5" s="174"/>
      <c r="MY5" s="174"/>
      <c r="MZ5" s="40"/>
      <c r="NA5" s="73"/>
      <c r="NB5" s="40"/>
      <c r="NC5" s="150"/>
      <c r="ND5" s="174"/>
      <c r="NE5" s="16"/>
      <c r="NF5" s="174"/>
      <c r="NG5" s="174"/>
      <c r="NH5" s="40"/>
      <c r="NI5" s="73"/>
      <c r="NJ5" s="40"/>
      <c r="NK5" s="150"/>
      <c r="NL5" s="174"/>
      <c r="NM5" s="16"/>
      <c r="NN5" s="174"/>
      <c r="NO5" s="174"/>
      <c r="NP5" s="40"/>
      <c r="NQ5" s="73"/>
      <c r="NR5" s="40"/>
      <c r="NS5" s="150"/>
      <c r="NT5" s="174"/>
      <c r="NU5" s="16"/>
      <c r="NV5" s="174"/>
      <c r="NW5" s="174"/>
      <c r="NX5" s="40"/>
      <c r="NY5" s="73"/>
      <c r="NZ5" s="40"/>
      <c r="OA5" s="150"/>
      <c r="OB5" s="174"/>
      <c r="OC5" s="16"/>
      <c r="OD5" s="174"/>
      <c r="OE5" s="174"/>
      <c r="OF5" s="40"/>
      <c r="OG5" s="73"/>
      <c r="OH5" s="40"/>
      <c r="OI5" s="150"/>
      <c r="OJ5" s="174"/>
      <c r="OK5" s="16"/>
      <c r="OL5" s="174"/>
      <c r="OM5" s="174"/>
      <c r="ON5" s="40"/>
      <c r="OO5" s="73"/>
      <c r="OP5" s="40"/>
      <c r="OQ5" s="150"/>
      <c r="OR5" s="174"/>
      <c r="OS5" s="16"/>
      <c r="OT5" s="174"/>
      <c r="OU5" s="174"/>
      <c r="OV5" s="40"/>
      <c r="OW5" s="73"/>
      <c r="OX5" s="40"/>
      <c r="OY5" s="150"/>
      <c r="OZ5" s="174"/>
      <c r="PA5" s="16"/>
      <c r="PB5" s="174"/>
      <c r="PC5" s="174"/>
      <c r="PD5" s="40"/>
      <c r="PE5" s="73"/>
      <c r="PF5" s="40"/>
      <c r="PG5" s="150"/>
      <c r="PH5" s="174"/>
      <c r="PI5" s="16"/>
      <c r="PJ5" s="174"/>
      <c r="PK5" s="174"/>
      <c r="PL5" s="40"/>
      <c r="PM5" s="73"/>
      <c r="PN5" s="40"/>
      <c r="PO5" s="150"/>
      <c r="PP5" s="174"/>
      <c r="PQ5" s="16"/>
      <c r="PR5" s="174"/>
      <c r="PS5" s="174"/>
      <c r="PT5" s="40"/>
      <c r="PU5" s="73"/>
      <c r="PV5" s="40"/>
      <c r="PW5" s="150"/>
      <c r="PX5" s="174"/>
      <c r="PY5" s="16"/>
      <c r="PZ5" s="174"/>
      <c r="QA5" s="174"/>
      <c r="QB5" s="40"/>
      <c r="QC5" s="73"/>
      <c r="QD5" s="40"/>
      <c r="QE5" s="150"/>
      <c r="QF5" s="174"/>
      <c r="QG5" s="16"/>
      <c r="QH5" s="174"/>
      <c r="QI5" s="174"/>
      <c r="QJ5" s="40"/>
      <c r="QK5" s="73"/>
      <c r="QL5" s="40"/>
      <c r="QM5" s="150"/>
      <c r="QN5" s="174"/>
      <c r="QO5" s="16"/>
      <c r="QP5" s="174"/>
      <c r="QQ5" s="174"/>
      <c r="QR5" s="40"/>
      <c r="QS5" s="73"/>
      <c r="QT5" s="40"/>
      <c r="QU5" s="150"/>
      <c r="QV5" s="174"/>
      <c r="QW5" s="16"/>
      <c r="QX5" s="174"/>
      <c r="QY5" s="174"/>
      <c r="QZ5" s="40"/>
      <c r="RA5" s="73"/>
      <c r="RB5" s="40"/>
      <c r="RC5" s="150"/>
      <c r="RD5" s="174"/>
      <c r="RE5" s="16"/>
      <c r="RF5" s="174"/>
      <c r="RG5" s="174"/>
      <c r="RH5" s="40"/>
      <c r="RI5" s="73"/>
      <c r="RJ5" s="40"/>
      <c r="RK5" s="150"/>
      <c r="RL5" s="174"/>
      <c r="RM5" s="16"/>
      <c r="RN5" s="174"/>
      <c r="RO5" s="174"/>
      <c r="RP5" s="40"/>
      <c r="RQ5" s="73"/>
      <c r="RR5" s="40"/>
      <c r="RS5" s="150"/>
      <c r="RT5" s="174"/>
      <c r="RU5" s="16"/>
      <c r="RV5" s="174"/>
      <c r="RW5" s="174"/>
      <c r="RX5" s="40"/>
      <c r="RY5" s="73"/>
      <c r="RZ5" s="40"/>
      <c r="SA5" s="150"/>
      <c r="SB5" s="174"/>
      <c r="SC5" s="16"/>
      <c r="SD5" s="174"/>
      <c r="SE5" s="174"/>
      <c r="SF5" s="40"/>
      <c r="SG5" s="73"/>
      <c r="SH5" s="40"/>
      <c r="SI5" s="150"/>
      <c r="SJ5" s="174"/>
      <c r="SK5" s="16"/>
      <c r="SL5" s="174"/>
      <c r="SM5" s="174"/>
      <c r="SN5" s="40"/>
      <c r="SO5" s="73"/>
      <c r="SP5" s="40"/>
      <c r="SQ5" s="150"/>
      <c r="SR5" s="174"/>
      <c r="SS5" s="16"/>
      <c r="ST5" s="174"/>
      <c r="SU5" s="174"/>
      <c r="SV5" s="40"/>
      <c r="SW5" s="73"/>
      <c r="SX5" s="40"/>
      <c r="SY5" s="150"/>
      <c r="SZ5" s="174"/>
      <c r="TA5" s="16"/>
      <c r="TB5" s="174"/>
      <c r="TC5" s="174"/>
      <c r="TD5" s="40"/>
      <c r="TE5" s="73"/>
      <c r="TF5" s="40"/>
      <c r="TG5" s="150"/>
      <c r="TH5" s="174"/>
      <c r="TI5" s="16"/>
      <c r="TJ5" s="174"/>
      <c r="TK5" s="174"/>
      <c r="TL5" s="40"/>
      <c r="TM5" s="73"/>
      <c r="TN5" s="40"/>
      <c r="TO5" s="150"/>
      <c r="TP5" s="174"/>
      <c r="TQ5" s="16"/>
      <c r="TR5" s="174"/>
      <c r="TS5" s="174"/>
      <c r="TT5" s="40"/>
      <c r="TU5" s="73"/>
      <c r="TV5" s="40"/>
      <c r="TW5" s="150"/>
      <c r="TX5" s="174"/>
      <c r="TY5" s="16"/>
      <c r="TZ5" s="174"/>
      <c r="UA5" s="174"/>
      <c r="UB5" s="40"/>
      <c r="UC5" s="73"/>
      <c r="UD5" s="40"/>
      <c r="UE5" s="150"/>
      <c r="UF5" s="174"/>
      <c r="UG5" s="16"/>
      <c r="UH5" s="174"/>
      <c r="UI5" s="174"/>
      <c r="UJ5" s="40"/>
      <c r="UK5" s="73"/>
      <c r="UL5" s="40"/>
      <c r="UM5" s="150"/>
      <c r="UN5" s="174"/>
      <c r="UO5" s="16"/>
      <c r="UP5" s="174"/>
      <c r="UQ5" s="174"/>
      <c r="UR5" s="40"/>
      <c r="US5" s="73"/>
      <c r="UT5" s="40"/>
      <c r="UU5" s="150"/>
      <c r="UV5" s="174"/>
      <c r="UW5" s="16"/>
      <c r="UX5" s="174"/>
      <c r="UY5" s="174"/>
      <c r="UZ5" s="40"/>
      <c r="VA5" s="73"/>
      <c r="VB5" s="40"/>
      <c r="VC5" s="150"/>
      <c r="VD5" s="174"/>
      <c r="VE5" s="16"/>
      <c r="VF5" s="174"/>
      <c r="VG5" s="174"/>
      <c r="VH5" s="40"/>
      <c r="VI5" s="73"/>
      <c r="VJ5" s="40"/>
      <c r="VK5" s="150"/>
      <c r="VL5" s="174"/>
      <c r="VM5" s="16"/>
      <c r="VN5" s="174"/>
      <c r="VO5" s="174"/>
      <c r="VP5" s="40"/>
      <c r="VQ5" s="73"/>
      <c r="VR5" s="40"/>
      <c r="VS5" s="150"/>
      <c r="VT5" s="174"/>
      <c r="VU5" s="16"/>
      <c r="VV5" s="174"/>
      <c r="VW5" s="174"/>
      <c r="VX5" s="40"/>
      <c r="VY5" s="73"/>
      <c r="VZ5" s="40"/>
      <c r="WA5" s="150"/>
      <c r="WB5" s="174"/>
      <c r="WC5" s="16"/>
      <c r="WD5" s="174"/>
      <c r="WE5" s="174"/>
      <c r="WF5" s="40"/>
      <c r="WG5" s="73"/>
      <c r="WH5" s="40"/>
      <c r="WI5" s="150"/>
      <c r="WJ5" s="174"/>
      <c r="WK5" s="16"/>
      <c r="WL5" s="174"/>
      <c r="WM5" s="174"/>
      <c r="WN5" s="40"/>
      <c r="WO5" s="73"/>
      <c r="WP5" s="40"/>
      <c r="WQ5" s="150"/>
      <c r="WR5" s="174"/>
      <c r="WS5" s="16"/>
      <c r="WT5" s="174"/>
      <c r="WU5" s="174"/>
      <c r="WV5" s="40"/>
      <c r="WW5" s="73"/>
      <c r="WX5" s="40"/>
      <c r="WY5" s="150"/>
      <c r="WZ5" s="174"/>
      <c r="XA5" s="16"/>
      <c r="XB5" s="174"/>
      <c r="XC5" s="174"/>
      <c r="XD5" s="40"/>
      <c r="XE5" s="73"/>
      <c r="XF5" s="40"/>
      <c r="XG5" s="150"/>
      <c r="XH5" s="174"/>
      <c r="XI5" s="16"/>
      <c r="XJ5" s="174"/>
      <c r="XK5" s="174"/>
      <c r="XL5" s="40"/>
      <c r="XM5" s="73"/>
      <c r="XN5" s="40"/>
      <c r="XO5" s="150"/>
      <c r="XP5" s="174"/>
      <c r="XQ5" s="16"/>
      <c r="XR5" s="174"/>
      <c r="XS5" s="174"/>
      <c r="XT5" s="40"/>
      <c r="XU5" s="73"/>
      <c r="XV5" s="40"/>
      <c r="XW5" s="150"/>
      <c r="XX5" s="174"/>
      <c r="XY5" s="16"/>
      <c r="XZ5" s="174"/>
      <c r="YA5" s="174"/>
      <c r="YB5" s="40"/>
      <c r="YC5" s="73"/>
      <c r="YD5" s="40"/>
      <c r="YE5" s="150"/>
      <c r="YF5" s="174"/>
      <c r="YG5" s="16"/>
      <c r="YH5" s="174"/>
      <c r="YI5" s="174"/>
      <c r="YJ5" s="40"/>
      <c r="YK5" s="73"/>
      <c r="YL5" s="40"/>
      <c r="YM5" s="150"/>
      <c r="YN5" s="174"/>
      <c r="YO5" s="16"/>
      <c r="YP5" s="174"/>
      <c r="YQ5" s="174"/>
      <c r="YR5" s="40"/>
      <c r="YS5" s="73"/>
      <c r="YT5" s="40"/>
      <c r="YU5" s="150"/>
      <c r="YV5" s="174"/>
      <c r="YW5" s="16"/>
      <c r="YX5" s="174"/>
      <c r="YY5" s="174"/>
      <c r="YZ5" s="40"/>
      <c r="ZA5" s="73"/>
      <c r="ZB5" s="40"/>
      <c r="ZC5" s="150"/>
      <c r="ZD5" s="174"/>
      <c r="ZE5" s="16"/>
      <c r="ZF5" s="174"/>
      <c r="ZG5" s="174"/>
      <c r="ZH5" s="40"/>
      <c r="ZI5" s="73"/>
      <c r="ZJ5" s="40"/>
      <c r="ZK5" s="150"/>
      <c r="ZL5" s="174"/>
      <c r="ZM5" s="16"/>
      <c r="ZN5" s="174"/>
      <c r="ZO5" s="174"/>
      <c r="ZP5" s="40"/>
      <c r="ZQ5" s="73"/>
      <c r="ZR5" s="40"/>
      <c r="ZS5" s="150"/>
      <c r="ZT5" s="174"/>
      <c r="ZU5" s="16"/>
      <c r="ZV5" s="174"/>
      <c r="ZW5" s="174"/>
      <c r="ZX5" s="40"/>
      <c r="ZY5" s="73"/>
      <c r="ZZ5" s="40"/>
      <c r="AAA5" s="150"/>
      <c r="AAB5" s="174"/>
      <c r="AAC5" s="16"/>
      <c r="AAD5" s="174"/>
      <c r="AAE5" s="174"/>
      <c r="AAF5" s="40"/>
      <c r="AAG5" s="73"/>
      <c r="AAH5" s="40"/>
      <c r="AAI5" s="150"/>
      <c r="AAJ5" s="174"/>
      <c r="AAK5" s="16"/>
      <c r="AAL5" s="174"/>
      <c r="AAM5" s="174"/>
      <c r="AAN5" s="40"/>
      <c r="AAO5" s="73"/>
      <c r="AAP5" s="40"/>
      <c r="AAQ5" s="150"/>
      <c r="AAR5" s="174"/>
      <c r="AAS5" s="16"/>
      <c r="AAT5" s="174"/>
      <c r="AAU5" s="174"/>
      <c r="AAV5" s="40"/>
      <c r="AAW5" s="73"/>
      <c r="AAX5" s="40"/>
      <c r="AAY5" s="150"/>
      <c r="AAZ5" s="174"/>
      <c r="ABA5" s="16"/>
      <c r="ABB5" s="174"/>
      <c r="ABC5" s="174"/>
      <c r="ABD5" s="40"/>
      <c r="ABE5" s="73"/>
      <c r="ABF5" s="40"/>
      <c r="ABG5" s="150"/>
      <c r="ABH5" s="174"/>
      <c r="ABI5" s="16"/>
      <c r="ABJ5" s="174"/>
      <c r="ABK5" s="174"/>
      <c r="ABL5" s="40"/>
      <c r="ABM5" s="73"/>
      <c r="ABN5" s="40"/>
      <c r="ABO5" s="150"/>
      <c r="ABP5" s="174"/>
      <c r="ABQ5" s="16"/>
      <c r="ABR5" s="174"/>
      <c r="ABS5" s="174"/>
      <c r="ABT5" s="40"/>
      <c r="ABU5" s="73"/>
      <c r="ABV5" s="40"/>
      <c r="ABW5" s="150"/>
      <c r="ABX5" s="174"/>
      <c r="ABY5" s="16"/>
      <c r="ABZ5" s="174"/>
      <c r="ACA5" s="174"/>
      <c r="ACB5" s="40"/>
      <c r="ACC5" s="73"/>
      <c r="ACD5" s="40"/>
      <c r="ACE5" s="150"/>
      <c r="ACF5" s="174"/>
      <c r="ACG5" s="16"/>
      <c r="ACH5" s="156"/>
      <c r="ACI5" s="156"/>
      <c r="ACJ5" s="40"/>
      <c r="ACK5" s="73"/>
      <c r="ACL5" s="40"/>
      <c r="ACM5" s="150"/>
      <c r="ACN5" s="154"/>
      <c r="ACO5" s="16"/>
      <c r="ACP5" s="156"/>
      <c r="ACQ5" s="156"/>
      <c r="ACR5" s="40"/>
      <c r="ACS5" s="73"/>
      <c r="ACT5" s="40"/>
      <c r="ACU5" s="150"/>
      <c r="ACV5" s="154"/>
      <c r="ACW5" s="16"/>
      <c r="ACX5" s="156"/>
      <c r="ACY5" s="156"/>
      <c r="ACZ5" s="40"/>
      <c r="ADA5" s="73"/>
      <c r="ADB5" s="40"/>
      <c r="ADC5" s="150"/>
      <c r="ADD5" s="154"/>
      <c r="ADE5" s="16"/>
      <c r="ADF5" s="156"/>
      <c r="ADG5" s="156"/>
      <c r="ADH5" s="40"/>
      <c r="ADI5" s="73"/>
      <c r="ADJ5" s="40"/>
      <c r="ADK5" s="150"/>
      <c r="ADL5" s="154"/>
      <c r="ADM5" s="16"/>
      <c r="ADN5" s="156"/>
      <c r="ADO5" s="156"/>
      <c r="ADP5" s="40"/>
      <c r="ADQ5" s="73"/>
      <c r="ADR5" s="40"/>
      <c r="ADS5" s="150"/>
      <c r="ADT5" s="154"/>
      <c r="ADU5" s="16"/>
      <c r="ADV5" s="156"/>
      <c r="ADW5" s="156"/>
      <c r="ADX5" s="40"/>
      <c r="ADY5" s="73"/>
      <c r="ADZ5" s="40"/>
      <c r="AEA5" s="150"/>
      <c r="AEB5" s="154"/>
      <c r="AEC5" s="16"/>
      <c r="AED5" s="156"/>
      <c r="AEE5" s="156"/>
      <c r="AEF5" s="40"/>
      <c r="AEG5" s="73"/>
      <c r="AEH5" s="40"/>
      <c r="AEI5" s="150"/>
      <c r="AEJ5" s="154"/>
      <c r="AEK5" s="16"/>
      <c r="AEL5" s="156"/>
      <c r="AEM5" s="156"/>
      <c r="AEN5" s="40"/>
      <c r="AEO5" s="73"/>
      <c r="AEP5" s="40"/>
      <c r="AEQ5" s="150"/>
      <c r="AER5" s="154"/>
      <c r="AES5" s="16"/>
      <c r="AET5" s="156"/>
      <c r="AEU5" s="156"/>
      <c r="AEV5" s="40"/>
      <c r="AEW5" s="73"/>
      <c r="AEX5" s="40"/>
      <c r="AEY5" s="150"/>
      <c r="AEZ5" s="154"/>
      <c r="AFA5" s="16"/>
      <c r="AFB5" s="156"/>
      <c r="AFC5" s="156"/>
      <c r="AFD5" s="40"/>
      <c r="AFE5" s="73"/>
      <c r="AFF5" s="40"/>
      <c r="AFG5" s="150"/>
      <c r="AFH5" s="154"/>
      <c r="AFI5" s="16"/>
      <c r="AFJ5" s="156"/>
      <c r="AFK5" s="156"/>
      <c r="AFL5" s="40"/>
      <c r="AFM5" s="73"/>
      <c r="AFN5" s="40"/>
      <c r="AFO5" s="150"/>
      <c r="AFP5" s="154"/>
      <c r="AFQ5" s="16"/>
      <c r="AFR5" s="156"/>
      <c r="AFS5" s="156"/>
      <c r="AFT5" s="40"/>
      <c r="AFU5" s="73"/>
      <c r="AFV5" s="40"/>
      <c r="AFW5" s="150"/>
      <c r="AFX5" s="154"/>
      <c r="AFY5" s="16"/>
      <c r="AFZ5" s="156"/>
      <c r="AGA5" s="156"/>
      <c r="AGB5" s="40"/>
      <c r="AGC5" s="73"/>
      <c r="AGD5" s="40"/>
      <c r="AGE5" s="150"/>
      <c r="AGF5" s="154"/>
      <c r="AGG5" s="16"/>
      <c r="AGH5" s="156"/>
      <c r="AGI5" s="156"/>
      <c r="AGJ5" s="40"/>
      <c r="AGK5" s="73"/>
      <c r="AGL5" s="40"/>
      <c r="AGM5" s="150"/>
      <c r="AGN5" s="154"/>
      <c r="AGO5" s="16"/>
      <c r="AGP5" s="156"/>
      <c r="AGQ5" s="156"/>
      <c r="AGR5" s="40"/>
      <c r="AGS5" s="73"/>
      <c r="AGT5" s="40"/>
      <c r="AGU5" s="150"/>
      <c r="AGV5" s="154"/>
      <c r="AGW5" s="16"/>
      <c r="AGX5" s="156"/>
      <c r="AGY5" s="156"/>
      <c r="AGZ5" s="40"/>
      <c r="AHA5" s="73"/>
      <c r="AHB5" s="40"/>
      <c r="AHC5" s="150"/>
      <c r="AHD5" s="154"/>
      <c r="AHE5" s="16"/>
      <c r="AHF5" s="156"/>
      <c r="AHG5" s="156"/>
      <c r="AHH5" s="40"/>
      <c r="AHI5" s="73"/>
      <c r="AHJ5" s="40"/>
      <c r="AHK5" s="150"/>
      <c r="AHL5" s="154"/>
      <c r="AHM5" s="16"/>
      <c r="AHN5" s="156"/>
      <c r="AHO5" s="156"/>
      <c r="AHP5" s="40"/>
      <c r="AHQ5" s="73"/>
      <c r="AHR5" s="40"/>
      <c r="AHS5" s="150"/>
      <c r="AHT5" s="154"/>
      <c r="AHU5" s="16"/>
      <c r="AHV5" s="156"/>
      <c r="AHW5" s="156"/>
      <c r="AHX5" s="40"/>
      <c r="AHY5" s="73"/>
      <c r="AHZ5" s="40"/>
      <c r="AIA5" s="150"/>
      <c r="AIB5" s="154"/>
      <c r="AIC5" s="16"/>
      <c r="AID5" s="156"/>
      <c r="AIE5" s="156"/>
      <c r="AIF5" s="40"/>
      <c r="AIG5" s="73"/>
      <c r="AIH5" s="40"/>
      <c r="AII5" s="150"/>
      <c r="AIJ5" s="154"/>
      <c r="AIK5" s="16"/>
      <c r="AIL5" s="156"/>
      <c r="AIM5" s="156"/>
      <c r="AIN5" s="40"/>
      <c r="AIO5" s="73"/>
      <c r="AIP5" s="40"/>
      <c r="AIQ5" s="150"/>
      <c r="AIR5" s="154"/>
      <c r="AIS5" s="16"/>
      <c r="AIT5" s="156"/>
      <c r="AIU5" s="156"/>
      <c r="AIV5" s="40"/>
      <c r="AIW5" s="73"/>
      <c r="AIX5" s="40"/>
      <c r="AIY5" s="150"/>
      <c r="AIZ5" s="154"/>
      <c r="AJA5" s="16"/>
      <c r="AJB5" s="156"/>
      <c r="AJC5" s="156"/>
      <c r="AJD5" s="40"/>
      <c r="AJE5" s="73"/>
      <c r="AJF5" s="40"/>
      <c r="AJG5" s="150"/>
      <c r="AJH5" s="154"/>
      <c r="AJI5" s="16"/>
      <c r="AJJ5" s="156"/>
      <c r="AJK5" s="156"/>
      <c r="AJL5" s="40"/>
      <c r="AJM5" s="73"/>
      <c r="AJN5" s="40"/>
      <c r="AJO5" s="150"/>
      <c r="AJP5" s="154"/>
      <c r="AJQ5" s="16"/>
      <c r="AJR5" s="156"/>
      <c r="AJS5" s="156"/>
      <c r="AJT5" s="40"/>
      <c r="AJU5" s="73"/>
      <c r="AJV5" s="40"/>
      <c r="AJW5" s="150"/>
      <c r="AJX5" s="154"/>
      <c r="AJY5" s="16"/>
      <c r="AJZ5" s="156"/>
      <c r="AKA5" s="156"/>
      <c r="AKB5" s="40"/>
      <c r="AKC5" s="73"/>
      <c r="AKD5" s="40"/>
      <c r="AKE5" s="150"/>
      <c r="AKF5" s="154"/>
      <c r="AKG5" s="16"/>
      <c r="AKH5" s="156"/>
      <c r="AKI5" s="156"/>
      <c r="AKJ5" s="40"/>
      <c r="AKK5" s="73"/>
      <c r="AKL5" s="40"/>
      <c r="AKM5" s="150"/>
      <c r="AKN5" s="154"/>
      <c r="AKO5" s="16"/>
      <c r="AKP5" s="156"/>
      <c r="AKQ5" s="156"/>
      <c r="AKR5" s="40"/>
      <c r="AKS5" s="73"/>
      <c r="AKT5" s="40"/>
      <c r="AKU5" s="150"/>
      <c r="AKV5" s="154"/>
      <c r="AKW5" s="16"/>
      <c r="AKX5" s="156"/>
      <c r="AKY5" s="156"/>
      <c r="AKZ5" s="40"/>
      <c r="ALA5" s="73"/>
      <c r="ALB5" s="40"/>
      <c r="ALC5" s="150"/>
      <c r="ALD5" s="154"/>
      <c r="ALE5" s="16"/>
      <c r="ALF5" s="156"/>
      <c r="ALG5" s="156"/>
      <c r="ALH5" s="40"/>
      <c r="ALI5" s="73"/>
      <c r="ALJ5" s="40"/>
      <c r="ALK5" s="150"/>
      <c r="ALL5" s="154"/>
      <c r="ALM5" s="16"/>
      <c r="ALN5" s="156"/>
      <c r="ALO5" s="156"/>
      <c r="ALP5" s="40"/>
      <c r="ALQ5" s="73"/>
      <c r="ALR5" s="40"/>
      <c r="ALS5" s="150"/>
      <c r="ALT5" s="154"/>
      <c r="ALU5" s="16"/>
      <c r="ALV5" s="156"/>
      <c r="ALW5" s="156"/>
      <c r="ALX5" s="40"/>
      <c r="ALY5" s="73"/>
      <c r="ALZ5" s="40"/>
      <c r="AMA5" s="150"/>
      <c r="AMB5" s="154"/>
      <c r="AMC5" s="16"/>
      <c r="AMD5" s="156"/>
      <c r="AME5" s="156"/>
      <c r="AMF5" s="40"/>
      <c r="AMG5" s="73"/>
      <c r="AMH5" s="40"/>
      <c r="AMI5" s="150"/>
      <c r="AMJ5" s="154"/>
      <c r="AMK5" s="16"/>
      <c r="AML5" s="156"/>
      <c r="AMM5" s="156"/>
      <c r="AMN5" s="40"/>
      <c r="AMO5" s="73"/>
      <c r="AMP5" s="40"/>
      <c r="AMQ5" s="150"/>
      <c r="AMR5" s="154"/>
      <c r="AMS5" s="16"/>
      <c r="AMT5" s="156"/>
      <c r="AMU5" s="156"/>
      <c r="AMV5" s="40"/>
      <c r="AMW5" s="73"/>
      <c r="AMX5" s="40"/>
      <c r="AMY5" s="150"/>
      <c r="AMZ5" s="154"/>
      <c r="ANA5" s="16"/>
      <c r="ANB5" s="156"/>
      <c r="ANC5" s="156"/>
      <c r="AND5" s="40"/>
      <c r="ANE5" s="73"/>
      <c r="ANF5" s="40"/>
      <c r="ANG5" s="150"/>
      <c r="ANH5" s="154"/>
      <c r="ANI5" s="16"/>
      <c r="ANJ5" s="156"/>
      <c r="ANK5" s="156"/>
      <c r="ANL5" s="40"/>
      <c r="ANM5" s="73"/>
      <c r="ANN5" s="40"/>
      <c r="ANO5" s="150"/>
      <c r="ANP5" s="154"/>
      <c r="ANQ5" s="16"/>
      <c r="ANR5" s="156"/>
      <c r="ANS5" s="156"/>
      <c r="ANT5" s="40"/>
      <c r="ANU5" s="73"/>
      <c r="ANV5" s="40"/>
      <c r="ANW5" s="150"/>
      <c r="ANX5" s="154"/>
      <c r="ANY5" s="16"/>
      <c r="ANZ5" s="156"/>
      <c r="AOA5" s="156"/>
      <c r="AOB5" s="40"/>
      <c r="AOC5" s="73"/>
      <c r="AOD5" s="40"/>
      <c r="AOE5" s="150"/>
      <c r="AOF5" s="154"/>
      <c r="AOG5" s="16"/>
      <c r="AOH5" s="156"/>
      <c r="AOI5" s="156"/>
      <c r="AOJ5" s="40"/>
      <c r="AOK5" s="73"/>
      <c r="AOL5" s="40"/>
      <c r="AOM5" s="150"/>
      <c r="AON5" s="154"/>
      <c r="AOO5" s="16"/>
      <c r="AOP5" s="156"/>
      <c r="AOQ5" s="156"/>
      <c r="AOR5" s="40"/>
      <c r="AOS5" s="73"/>
      <c r="AOT5" s="40"/>
      <c r="AOU5" s="150"/>
      <c r="AOV5" s="154"/>
      <c r="AOW5" s="16"/>
      <c r="AOX5" s="156"/>
      <c r="AOY5" s="156"/>
      <c r="AOZ5" s="40"/>
      <c r="APA5" s="73"/>
      <c r="APB5" s="40"/>
      <c r="APC5" s="150"/>
      <c r="APD5" s="154"/>
      <c r="APE5" s="16"/>
      <c r="APF5" s="156"/>
      <c r="APG5" s="156"/>
      <c r="APH5" s="40"/>
      <c r="API5" s="73"/>
      <c r="APJ5" s="40"/>
      <c r="APK5" s="150"/>
      <c r="APL5" s="154"/>
      <c r="APM5" s="16"/>
      <c r="APN5" s="156"/>
      <c r="APO5" s="156"/>
      <c r="APP5" s="40"/>
      <c r="APQ5" s="73"/>
      <c r="APR5" s="40"/>
      <c r="APS5" s="150"/>
      <c r="APT5" s="154"/>
      <c r="APU5" s="16"/>
      <c r="APV5" s="156"/>
      <c r="APW5" s="156"/>
      <c r="APX5" s="40"/>
      <c r="APY5" s="73"/>
      <c r="APZ5" s="40"/>
      <c r="AQA5" s="150"/>
      <c r="AQB5" s="154"/>
      <c r="AQC5" s="16"/>
      <c r="AQD5" s="156"/>
      <c r="AQE5" s="156"/>
      <c r="AQF5" s="40"/>
      <c r="AQG5" s="73"/>
      <c r="AQH5" s="40"/>
      <c r="AQI5" s="150"/>
      <c r="AQJ5" s="154"/>
      <c r="AQK5" s="16"/>
      <c r="AQL5" s="156"/>
      <c r="AQM5" s="156"/>
      <c r="AQN5" s="40"/>
      <c r="AQO5" s="73"/>
      <c r="AQP5" s="40"/>
      <c r="AQQ5" s="150"/>
      <c r="AQR5" s="154"/>
      <c r="AQS5" s="16"/>
      <c r="AQT5" s="156"/>
      <c r="AQU5" s="156"/>
      <c r="AQV5" s="40"/>
      <c r="AQW5" s="73"/>
      <c r="AQX5" s="40"/>
      <c r="AQY5" s="150"/>
      <c r="AQZ5" s="154"/>
      <c r="ARA5" s="16"/>
      <c r="ARB5" s="156"/>
      <c r="ARC5" s="156"/>
      <c r="ARD5" s="40"/>
      <c r="ARE5" s="73"/>
      <c r="ARF5" s="40"/>
      <c r="ARG5" s="150"/>
      <c r="ARH5" s="154"/>
      <c r="ARI5" s="16"/>
      <c r="ARJ5" s="156"/>
      <c r="ARK5" s="156"/>
      <c r="ARL5" s="40"/>
      <c r="ARM5" s="73"/>
      <c r="ARN5" s="40"/>
      <c r="ARO5" s="150"/>
      <c r="ARP5" s="154"/>
      <c r="ARQ5" s="16"/>
      <c r="ARR5" s="156"/>
      <c r="ARS5" s="156"/>
      <c r="ART5" s="40"/>
      <c r="ARU5" s="73"/>
      <c r="ARV5" s="40"/>
      <c r="ARW5" s="150"/>
      <c r="ARX5" s="154"/>
      <c r="ARY5" s="16"/>
      <c r="ARZ5" s="156"/>
      <c r="ASA5" s="156"/>
      <c r="ASB5" s="40"/>
      <c r="ASC5" s="73"/>
      <c r="ASD5" s="40"/>
      <c r="ASE5" s="150"/>
      <c r="ASF5" s="154"/>
      <c r="ASG5" s="16"/>
      <c r="ASH5" s="156"/>
      <c r="ASI5" s="156"/>
      <c r="ASJ5" s="40"/>
      <c r="ASK5" s="73"/>
      <c r="ASL5" s="40"/>
      <c r="ASM5" s="150"/>
      <c r="ASN5" s="154"/>
      <c r="ASO5" s="16"/>
      <c r="ASP5" s="156"/>
      <c r="ASQ5" s="156"/>
      <c r="ASR5" s="40"/>
      <c r="ASS5" s="73"/>
      <c r="AST5" s="40"/>
      <c r="ASU5" s="150"/>
      <c r="ASV5" s="154"/>
      <c r="ASW5" s="16"/>
      <c r="ASX5" s="156"/>
      <c r="ASY5" s="156"/>
      <c r="ASZ5" s="40"/>
      <c r="ATA5" s="73"/>
      <c r="ATB5" s="40"/>
      <c r="ATC5" s="150"/>
      <c r="ATD5" s="154"/>
      <c r="ATE5" s="16"/>
      <c r="ATF5" s="156"/>
      <c r="ATG5" s="156"/>
      <c r="ATH5" s="40"/>
      <c r="ATI5" s="73"/>
      <c r="ATJ5" s="40"/>
      <c r="ATK5" s="150"/>
      <c r="ATL5" s="154"/>
      <c r="ATM5" s="16"/>
      <c r="ATN5" s="156"/>
      <c r="ATO5" s="156"/>
      <c r="ATP5" s="40"/>
      <c r="ATQ5" s="73"/>
      <c r="ATR5" s="40"/>
      <c r="ATS5" s="150"/>
      <c r="ATT5" s="154"/>
      <c r="ATU5" s="16"/>
      <c r="ATV5" s="156"/>
      <c r="ATW5" s="156"/>
      <c r="ATX5" s="40"/>
      <c r="ATY5" s="73"/>
      <c r="ATZ5" s="40"/>
      <c r="AUA5" s="150"/>
      <c r="AUB5" s="154"/>
      <c r="AUC5" s="16"/>
      <c r="AUD5" s="156"/>
      <c r="AUE5" s="156"/>
      <c r="AUF5" s="40"/>
      <c r="AUG5" s="73"/>
      <c r="AUH5" s="40"/>
      <c r="AUI5" s="150"/>
      <c r="AUJ5" s="154"/>
      <c r="AUK5" s="16"/>
      <c r="AUL5" s="156"/>
      <c r="AUM5" s="156"/>
      <c r="AUN5" s="40"/>
      <c r="AUO5" s="73"/>
      <c r="AUP5" s="40"/>
      <c r="AUQ5" s="150"/>
      <c r="AUR5" s="154"/>
      <c r="AUS5" s="16"/>
      <c r="AUT5" s="156"/>
      <c r="AUU5" s="156"/>
      <c r="AUV5" s="40"/>
      <c r="AUW5" s="73"/>
      <c r="AUX5" s="40"/>
      <c r="AUY5" s="150"/>
      <c r="AUZ5" s="154"/>
      <c r="AVA5" s="16"/>
      <c r="AVB5" s="156"/>
      <c r="AVC5" s="156"/>
      <c r="AVD5" s="40"/>
      <c r="AVE5" s="73"/>
      <c r="AVF5" s="40"/>
      <c r="AVG5" s="150"/>
      <c r="AVH5" s="154"/>
      <c r="AVI5" s="16"/>
      <c r="AVJ5" s="156"/>
      <c r="AVK5" s="156"/>
      <c r="AVL5" s="40"/>
      <c r="AVM5" s="73"/>
      <c r="AVN5" s="40"/>
      <c r="AVO5" s="150"/>
      <c r="AVP5" s="154"/>
      <c r="AVQ5" s="16"/>
      <c r="AVR5" s="156"/>
      <c r="AVS5" s="156"/>
      <c r="AVT5" s="40"/>
      <c r="AVU5" s="73"/>
      <c r="AVV5" s="40"/>
      <c r="AVW5" s="150"/>
      <c r="AVX5" s="154"/>
      <c r="AVY5" s="16"/>
      <c r="AVZ5" s="156"/>
      <c r="AWA5" s="156"/>
      <c r="AWB5" s="40"/>
      <c r="AWC5" s="73"/>
      <c r="AWD5" s="40"/>
      <c r="AWE5" s="150"/>
      <c r="AWF5" s="154"/>
      <c r="AWG5" s="16"/>
      <c r="AWH5" s="156"/>
      <c r="AWI5" s="156"/>
      <c r="AWJ5" s="40"/>
      <c r="AWK5" s="73"/>
      <c r="AWL5" s="40"/>
      <c r="AWM5" s="150"/>
      <c r="AWN5" s="154"/>
      <c r="AWO5" s="16"/>
      <c r="AWP5" s="156"/>
      <c r="AWQ5" s="156"/>
      <c r="AWR5" s="40"/>
      <c r="AWS5" s="73"/>
      <c r="AWT5" s="40"/>
      <c r="AWU5" s="150"/>
      <c r="AWV5" s="154"/>
      <c r="AWW5" s="16"/>
      <c r="AWX5" s="156"/>
      <c r="AWY5" s="156"/>
      <c r="AWZ5" s="40"/>
      <c r="AXA5" s="73"/>
      <c r="AXB5" s="40"/>
      <c r="AXC5" s="150"/>
      <c r="AXD5" s="154"/>
      <c r="AXE5" s="16"/>
      <c r="AXF5" s="156"/>
      <c r="AXG5" s="156"/>
      <c r="AXH5" s="40"/>
      <c r="AXI5" s="73"/>
      <c r="AXJ5" s="40"/>
      <c r="AXK5" s="150"/>
      <c r="AXL5" s="154"/>
      <c r="AXM5" s="16"/>
      <c r="AXN5" s="156"/>
      <c r="AXO5" s="156"/>
      <c r="AXP5" s="40"/>
      <c r="AXQ5" s="73"/>
      <c r="AXR5" s="40"/>
      <c r="AXS5" s="150"/>
      <c r="AXT5" s="154"/>
      <c r="AXU5" s="16"/>
      <c r="AXV5" s="156"/>
      <c r="AXW5" s="156"/>
      <c r="AXX5" s="40"/>
      <c r="AXY5" s="73"/>
      <c r="AXZ5" s="40"/>
      <c r="AYA5" s="150"/>
      <c r="AYB5" s="154"/>
      <c r="AYC5" s="16"/>
      <c r="AYD5" s="156"/>
      <c r="AYE5" s="156"/>
      <c r="AYF5" s="40"/>
      <c r="AYG5" s="73"/>
      <c r="AYH5" s="40"/>
      <c r="AYI5" s="150"/>
      <c r="AYJ5" s="154"/>
      <c r="AYK5" s="16"/>
      <c r="AYL5" s="156"/>
      <c r="AYM5" s="156"/>
      <c r="AYN5" s="40"/>
      <c r="AYO5" s="73"/>
      <c r="AYP5" s="40"/>
      <c r="AYQ5" s="150"/>
      <c r="AYR5" s="154"/>
      <c r="AYS5" s="16"/>
      <c r="AYT5" s="156"/>
      <c r="AYU5" s="156"/>
      <c r="AYV5" s="40"/>
      <c r="AYW5" s="73"/>
      <c r="AYX5" s="40"/>
      <c r="AYY5" s="150"/>
      <c r="AYZ5" s="154"/>
      <c r="AZA5" s="16"/>
      <c r="AZB5" s="156"/>
      <c r="AZC5" s="156"/>
      <c r="AZD5" s="40"/>
      <c r="AZE5" s="73"/>
      <c r="AZF5" s="40"/>
      <c r="AZG5" s="150"/>
      <c r="AZH5" s="154"/>
      <c r="AZI5" s="16"/>
      <c r="AZJ5" s="156"/>
      <c r="AZK5" s="156"/>
      <c r="AZL5" s="40"/>
      <c r="AZM5" s="73"/>
      <c r="AZN5" s="40"/>
      <c r="AZO5" s="150"/>
      <c r="AZP5" s="154"/>
      <c r="AZQ5" s="16"/>
      <c r="AZR5" s="156"/>
      <c r="AZS5" s="156"/>
      <c r="AZT5" s="40"/>
      <c r="AZU5" s="73"/>
      <c r="AZV5" s="40"/>
      <c r="AZW5" s="150"/>
      <c r="AZX5" s="154"/>
      <c r="AZY5" s="16"/>
      <c r="AZZ5" s="156"/>
      <c r="BAA5" s="156"/>
      <c r="BAB5" s="40"/>
      <c r="BAC5" s="73"/>
      <c r="BAD5" s="40"/>
      <c r="BAE5" s="150"/>
      <c r="BAF5" s="154"/>
      <c r="BAG5" s="16"/>
      <c r="BAH5" s="156"/>
      <c r="BAI5" s="156"/>
      <c r="BAJ5" s="40"/>
      <c r="BAK5" s="73"/>
      <c r="BAL5" s="40"/>
      <c r="BAM5" s="150"/>
      <c r="BAN5" s="154"/>
      <c r="BAO5" s="16"/>
      <c r="BAP5" s="156"/>
      <c r="BAQ5" s="156"/>
      <c r="BAR5" s="40"/>
      <c r="BAS5" s="73"/>
      <c r="BAT5" s="40"/>
      <c r="BAU5" s="150"/>
      <c r="BAV5" s="154"/>
      <c r="BAW5" s="16"/>
      <c r="BAX5" s="156"/>
      <c r="BAY5" s="156"/>
      <c r="BAZ5" s="40"/>
      <c r="BBA5" s="73"/>
      <c r="BBB5" s="40"/>
      <c r="BBC5" s="150"/>
      <c r="BBD5" s="154"/>
      <c r="BBE5" s="16"/>
      <c r="BBF5" s="156"/>
      <c r="BBG5" s="156"/>
      <c r="BBH5" s="40"/>
      <c r="BBI5" s="73"/>
      <c r="BBJ5" s="40"/>
      <c r="BBK5" s="150"/>
      <c r="BBL5" s="154"/>
      <c r="BBM5" s="16"/>
      <c r="BBN5" s="156"/>
      <c r="BBO5" s="156"/>
      <c r="BBP5" s="40"/>
      <c r="BBQ5" s="73"/>
      <c r="BBR5" s="40"/>
      <c r="BBS5" s="150"/>
      <c r="BBT5" s="154"/>
      <c r="BBU5" s="16"/>
      <c r="BBV5" s="156"/>
      <c r="BBW5" s="156"/>
      <c r="BBX5" s="40"/>
      <c r="BBY5" s="73"/>
      <c r="BBZ5" s="40"/>
      <c r="BCA5" s="150"/>
      <c r="BCB5" s="154"/>
      <c r="BCC5" s="16"/>
      <c r="BCD5" s="156"/>
      <c r="BCE5" s="156"/>
      <c r="BCF5" s="40"/>
      <c r="BCG5" s="73"/>
      <c r="BCH5" s="40"/>
      <c r="BCI5" s="150"/>
      <c r="BCJ5" s="154"/>
      <c r="BCK5" s="16"/>
      <c r="BCL5" s="156"/>
      <c r="BCM5" s="156"/>
      <c r="BCN5" s="40"/>
      <c r="BCO5" s="73"/>
      <c r="BCP5" s="40"/>
      <c r="BCQ5" s="150"/>
      <c r="BCR5" s="154"/>
      <c r="BCS5" s="16"/>
      <c r="BCT5" s="156"/>
      <c r="BCU5" s="156"/>
      <c r="BCV5" s="40"/>
      <c r="BCW5" s="73"/>
      <c r="BCX5" s="40"/>
      <c r="BCY5" s="150"/>
      <c r="BCZ5" s="154"/>
      <c r="BDA5" s="16"/>
      <c r="BDB5" s="156"/>
      <c r="BDC5" s="156"/>
      <c r="BDD5" s="40"/>
      <c r="BDE5" s="73"/>
      <c r="BDF5" s="40"/>
      <c r="BDG5" s="150"/>
      <c r="BDH5" s="154"/>
      <c r="BDI5" s="16"/>
      <c r="BDJ5" s="156"/>
      <c r="BDK5" s="156"/>
      <c r="BDL5" s="40"/>
      <c r="BDM5" s="73"/>
      <c r="BDN5" s="40"/>
      <c r="BDO5" s="150"/>
      <c r="BDP5" s="154"/>
      <c r="BDQ5" s="16"/>
      <c r="BDR5" s="156"/>
      <c r="BDS5" s="156"/>
      <c r="BDT5" s="40"/>
      <c r="BDU5" s="73"/>
      <c r="BDV5" s="40"/>
      <c r="BDW5" s="150"/>
      <c r="BDX5" s="154"/>
      <c r="BDY5" s="16"/>
      <c r="BDZ5" s="156"/>
      <c r="BEA5" s="156"/>
      <c r="BEB5" s="40"/>
      <c r="BEC5" s="73"/>
      <c r="BED5" s="40"/>
      <c r="BEE5" s="150"/>
      <c r="BEF5" s="154"/>
      <c r="BEG5" s="16"/>
      <c r="BEH5" s="156"/>
      <c r="BEI5" s="156"/>
      <c r="BEJ5" s="40"/>
      <c r="BEK5" s="73"/>
      <c r="BEL5" s="40"/>
      <c r="BEM5" s="150"/>
      <c r="BEN5" s="154"/>
      <c r="BEO5" s="16"/>
      <c r="BEP5" s="156"/>
      <c r="BEQ5" s="156"/>
      <c r="BER5" s="40"/>
      <c r="BES5" s="73"/>
      <c r="BET5" s="40"/>
      <c r="BEU5" s="150"/>
      <c r="BEV5" s="154"/>
      <c r="BEW5" s="16"/>
      <c r="BEX5" s="156"/>
      <c r="BEY5" s="156"/>
      <c r="BEZ5" s="40"/>
      <c r="BFA5" s="73"/>
      <c r="BFB5" s="40"/>
      <c r="BFC5" s="150"/>
      <c r="BFD5" s="154"/>
      <c r="BFE5" s="16"/>
      <c r="BFF5" s="156"/>
      <c r="BFG5" s="156"/>
      <c r="BFH5" s="40"/>
      <c r="BFI5" s="73"/>
      <c r="BFJ5" s="40"/>
      <c r="BFK5" s="150"/>
      <c r="BFL5" s="154"/>
      <c r="BFM5" s="16"/>
      <c r="BFN5" s="156"/>
      <c r="BFO5" s="156"/>
      <c r="BFP5" s="40"/>
      <c r="BFQ5" s="73"/>
      <c r="BFR5" s="40"/>
      <c r="BFS5" s="150"/>
      <c r="BFT5" s="154"/>
      <c r="BFU5" s="16"/>
      <c r="BFV5" s="156"/>
      <c r="BFW5" s="156"/>
      <c r="BFX5" s="40"/>
      <c r="BFY5" s="73"/>
      <c r="BFZ5" s="40"/>
      <c r="BGA5" s="150"/>
      <c r="BGB5" s="154"/>
      <c r="BGC5" s="16"/>
      <c r="BGD5" s="156"/>
      <c r="BGE5" s="156"/>
      <c r="BGF5" s="40"/>
      <c r="BGG5" s="73"/>
      <c r="BGH5" s="40"/>
      <c r="BGI5" s="150"/>
      <c r="BGJ5" s="154"/>
      <c r="BGK5" s="16"/>
      <c r="BGL5" s="156"/>
      <c r="BGM5" s="156"/>
      <c r="BGN5" s="40"/>
      <c r="BGO5" s="73"/>
      <c r="BGP5" s="40"/>
      <c r="BGQ5" s="150"/>
      <c r="BGR5" s="154"/>
      <c r="BGS5" s="16"/>
      <c r="BGT5" s="156"/>
      <c r="BGU5" s="156"/>
      <c r="BGV5" s="40"/>
      <c r="BGW5" s="73"/>
      <c r="BGX5" s="40"/>
      <c r="BGY5" s="150"/>
      <c r="BGZ5" s="154"/>
      <c r="BHA5" s="16"/>
      <c r="BHB5" s="156"/>
      <c r="BHC5" s="156"/>
      <c r="BHD5" s="40"/>
      <c r="BHE5" s="73"/>
      <c r="BHF5" s="40"/>
      <c r="BHG5" s="150"/>
      <c r="BHH5" s="154"/>
      <c r="BHI5" s="16"/>
      <c r="BHJ5" s="156"/>
      <c r="BHK5" s="156"/>
      <c r="BHL5" s="40"/>
      <c r="BHM5" s="73"/>
      <c r="BHN5" s="40"/>
      <c r="BHO5" s="150"/>
      <c r="BHP5" s="154"/>
      <c r="BHQ5" s="16"/>
      <c r="BHR5" s="156"/>
      <c r="BHS5" s="156"/>
      <c r="BHT5" s="40"/>
      <c r="BHU5" s="73"/>
      <c r="BHV5" s="40"/>
      <c r="BHW5" s="150"/>
      <c r="BHX5" s="154"/>
      <c r="BHY5" s="16"/>
      <c r="BHZ5" s="156"/>
      <c r="BIA5" s="156"/>
      <c r="BIB5" s="40"/>
      <c r="BIC5" s="73"/>
      <c r="BID5" s="40"/>
      <c r="BIE5" s="150"/>
      <c r="BIF5" s="154"/>
      <c r="BIG5" s="16"/>
      <c r="BIH5" s="156"/>
      <c r="BII5" s="156"/>
      <c r="BIJ5" s="40"/>
      <c r="BIK5" s="73"/>
      <c r="BIL5" s="40"/>
      <c r="BIM5" s="150"/>
      <c r="BIN5" s="154"/>
      <c r="BIO5" s="16"/>
      <c r="BIP5" s="156"/>
      <c r="BIQ5" s="156"/>
      <c r="BIR5" s="40"/>
      <c r="BIS5" s="73"/>
      <c r="BIT5" s="40"/>
      <c r="BIU5" s="150"/>
      <c r="BIV5" s="154"/>
      <c r="BIW5" s="16"/>
      <c r="BIX5" s="156"/>
      <c r="BIY5" s="156"/>
      <c r="BIZ5" s="40"/>
      <c r="BJA5" s="73"/>
      <c r="BJB5" s="40"/>
      <c r="BJC5" s="150"/>
      <c r="BJD5" s="154"/>
      <c r="BJE5" s="16"/>
      <c r="BJF5" s="156"/>
      <c r="BJG5" s="156"/>
      <c r="BJH5" s="40"/>
      <c r="BJI5" s="73"/>
      <c r="BJJ5" s="40"/>
      <c r="BJK5" s="150"/>
      <c r="BJL5" s="154"/>
      <c r="BJM5" s="16"/>
      <c r="BJN5" s="156"/>
      <c r="BJO5" s="156"/>
      <c r="BJP5" s="40"/>
      <c r="BJQ5" s="73"/>
      <c r="BJR5" s="40"/>
      <c r="BJS5" s="150"/>
      <c r="BJT5" s="154"/>
      <c r="BJU5" s="16"/>
      <c r="BJV5" s="156"/>
      <c r="BJW5" s="156"/>
      <c r="BJX5" s="40"/>
      <c r="BJY5" s="73"/>
      <c r="BJZ5" s="40"/>
      <c r="BKA5" s="150"/>
      <c r="BKB5" s="154"/>
      <c r="BKC5" s="16"/>
      <c r="BKD5" s="156"/>
      <c r="BKE5" s="156"/>
      <c r="BKF5" s="40"/>
      <c r="BKG5" s="73"/>
      <c r="BKH5" s="40"/>
      <c r="BKI5" s="150"/>
      <c r="BKJ5" s="154"/>
      <c r="BKK5" s="16"/>
      <c r="BKL5" s="156"/>
      <c r="BKM5" s="156"/>
      <c r="BKN5" s="40"/>
      <c r="BKO5" s="73"/>
      <c r="BKP5" s="40"/>
      <c r="BKQ5" s="150"/>
      <c r="BKR5" s="154"/>
      <c r="BKS5" s="16"/>
      <c r="BKT5" s="156"/>
      <c r="BKU5" s="156"/>
      <c r="BKV5" s="40"/>
      <c r="BKW5" s="73"/>
      <c r="BKX5" s="40"/>
      <c r="BKY5" s="150"/>
      <c r="BKZ5" s="154"/>
      <c r="BLA5" s="16"/>
      <c r="BLB5" s="156"/>
      <c r="BLC5" s="156"/>
      <c r="BLD5" s="40"/>
      <c r="BLE5" s="73"/>
      <c r="BLF5" s="40"/>
      <c r="BLG5" s="150"/>
      <c r="BLH5" s="154"/>
      <c r="BLI5" s="16"/>
      <c r="BLJ5" s="156"/>
      <c r="BLK5" s="156"/>
      <c r="BLL5" s="40"/>
      <c r="BLM5" s="73"/>
      <c r="BLN5" s="40"/>
      <c r="BLO5" s="150"/>
      <c r="BLP5" s="154"/>
      <c r="BLQ5" s="16"/>
      <c r="BLR5" s="156"/>
      <c r="BLS5" s="156"/>
      <c r="BLT5" s="40"/>
      <c r="BLU5" s="73"/>
      <c r="BLV5" s="40"/>
      <c r="BLW5" s="150"/>
      <c r="BLX5" s="154"/>
      <c r="BLY5" s="16"/>
      <c r="BLZ5" s="156"/>
      <c r="BMA5" s="156"/>
      <c r="BMB5" s="40"/>
      <c r="BMC5" s="73"/>
      <c r="BMD5" s="40"/>
      <c r="BME5" s="150"/>
      <c r="BMF5" s="154"/>
      <c r="BMG5" s="16"/>
      <c r="BMH5" s="156"/>
      <c r="BMI5" s="156"/>
      <c r="BMJ5" s="40"/>
      <c r="BMK5" s="73"/>
      <c r="BML5" s="40"/>
      <c r="BMM5" s="150"/>
      <c r="BMN5" s="154"/>
      <c r="BMO5" s="16"/>
      <c r="BMP5" s="156"/>
      <c r="BMQ5" s="156"/>
      <c r="BMR5" s="40"/>
      <c r="BMS5" s="73"/>
      <c r="BMT5" s="40"/>
      <c r="BMU5" s="150"/>
      <c r="BMV5" s="154"/>
      <c r="BMW5" s="16"/>
      <c r="BMX5" s="156"/>
      <c r="BMY5" s="156"/>
      <c r="BMZ5" s="40"/>
      <c r="BNA5" s="73"/>
      <c r="BNB5" s="40"/>
      <c r="BNC5" s="150"/>
      <c r="BND5" s="154"/>
      <c r="BNE5" s="16"/>
      <c r="BNF5" s="156"/>
      <c r="BNG5" s="156"/>
      <c r="BNH5" s="40"/>
      <c r="BNI5" s="73"/>
      <c r="BNJ5" s="40"/>
      <c r="BNK5" s="150"/>
      <c r="BNL5" s="154"/>
      <c r="BNM5" s="16"/>
      <c r="BNN5" s="156"/>
      <c r="BNO5" s="156"/>
      <c r="BNP5" s="40"/>
      <c r="BNQ5" s="73"/>
      <c r="BNR5" s="40"/>
      <c r="BNS5" s="150"/>
      <c r="BNT5" s="154"/>
      <c r="BNU5" s="16"/>
      <c r="BNV5" s="156"/>
      <c r="BNW5" s="156"/>
      <c r="BNX5" s="40"/>
      <c r="BNY5" s="73"/>
      <c r="BNZ5" s="40"/>
      <c r="BOA5" s="150"/>
      <c r="BOB5" s="154"/>
      <c r="BOC5" s="16"/>
      <c r="BOD5" s="156"/>
      <c r="BOE5" s="156"/>
      <c r="BOF5" s="40"/>
      <c r="BOG5" s="73"/>
      <c r="BOH5" s="40"/>
      <c r="BOI5" s="150"/>
      <c r="BOJ5" s="154"/>
      <c r="BOK5" s="16"/>
      <c r="BOL5" s="156"/>
      <c r="BOM5" s="156"/>
      <c r="BON5" s="40"/>
      <c r="BOO5" s="73"/>
      <c r="BOP5" s="40"/>
      <c r="BOQ5" s="150"/>
      <c r="BOR5" s="154"/>
      <c r="BOS5" s="16"/>
      <c r="BOT5" s="156"/>
      <c r="BOU5" s="156"/>
      <c r="BOV5" s="40"/>
      <c r="BOW5" s="73"/>
      <c r="BOX5" s="40"/>
      <c r="BOY5" s="150"/>
      <c r="BOZ5" s="154"/>
      <c r="BPA5" s="16"/>
      <c r="BPB5" s="156"/>
      <c r="BPC5" s="156"/>
      <c r="BPD5" s="40"/>
      <c r="BPE5" s="73"/>
      <c r="BPF5" s="40"/>
      <c r="BPG5" s="150"/>
      <c r="BPH5" s="154"/>
      <c r="BPI5" s="16"/>
      <c r="BPJ5" s="156"/>
      <c r="BPK5" s="156"/>
      <c r="BPL5" s="40"/>
      <c r="BPM5" s="73"/>
      <c r="BPN5" s="40"/>
      <c r="BPO5" s="150"/>
      <c r="BPP5" s="154"/>
      <c r="BPQ5" s="16"/>
      <c r="BPR5" s="156"/>
      <c r="BPS5" s="156"/>
      <c r="BPT5" s="40"/>
      <c r="BPU5" s="73"/>
      <c r="BPV5" s="40"/>
      <c r="BPW5" s="150"/>
      <c r="BPX5" s="154"/>
      <c r="BPY5" s="16"/>
      <c r="BPZ5" s="156"/>
      <c r="BQA5" s="156"/>
      <c r="BQB5" s="40"/>
      <c r="BQC5" s="73"/>
      <c r="BQD5" s="40"/>
      <c r="BQE5" s="150"/>
      <c r="BQF5" s="154"/>
      <c r="BQG5" s="16"/>
      <c r="BQH5" s="156"/>
      <c r="BQI5" s="156"/>
      <c r="BQJ5" s="40"/>
      <c r="BQK5" s="73"/>
      <c r="BQL5" s="40"/>
      <c r="BQM5" s="150"/>
      <c r="BQN5" s="154"/>
      <c r="BQO5" s="16"/>
      <c r="BQP5" s="156"/>
      <c r="BQQ5" s="156"/>
      <c r="BQR5" s="40"/>
      <c r="BQS5" s="73"/>
      <c r="BQT5" s="40"/>
      <c r="BQU5" s="150"/>
      <c r="BQV5" s="154"/>
      <c r="BQW5" s="16"/>
      <c r="BQX5" s="156"/>
      <c r="BQY5" s="156"/>
      <c r="BQZ5" s="40"/>
      <c r="BRA5" s="73"/>
      <c r="BRB5" s="40"/>
      <c r="BRC5" s="150"/>
      <c r="BRD5" s="154"/>
      <c r="BRE5" s="16"/>
      <c r="BRF5" s="156"/>
      <c r="BRG5" s="156"/>
      <c r="BRH5" s="40"/>
      <c r="BRI5" s="73"/>
      <c r="BRJ5" s="40"/>
      <c r="BRK5" s="150"/>
      <c r="BRL5" s="154"/>
      <c r="BRM5" s="16"/>
      <c r="BRN5" s="156"/>
      <c r="BRO5" s="156"/>
      <c r="BRP5" s="40"/>
      <c r="BRQ5" s="73"/>
      <c r="BRR5" s="40"/>
      <c r="BRS5" s="150"/>
      <c r="BRT5" s="154"/>
      <c r="BRU5" s="16"/>
      <c r="BRV5" s="156"/>
      <c r="BRW5" s="156"/>
      <c r="BRX5" s="40"/>
      <c r="BRY5" s="73"/>
      <c r="BRZ5" s="40"/>
      <c r="BSA5" s="150"/>
      <c r="BSB5" s="154"/>
      <c r="BSC5" s="16"/>
      <c r="BSD5" s="156"/>
      <c r="BSE5" s="156"/>
      <c r="BSF5" s="40"/>
      <c r="BSG5" s="73"/>
      <c r="BSH5" s="40"/>
      <c r="BSI5" s="150"/>
      <c r="BSJ5" s="154"/>
      <c r="BSK5" s="16"/>
      <c r="BSL5" s="156"/>
      <c r="BSM5" s="156"/>
      <c r="BSN5" s="40"/>
      <c r="BSO5" s="73"/>
      <c r="BSP5" s="40"/>
      <c r="BSQ5" s="150"/>
      <c r="BSR5" s="154"/>
      <c r="BSS5" s="16"/>
      <c r="BST5" s="156"/>
      <c r="BSU5" s="156"/>
      <c r="BSV5" s="40"/>
      <c r="BSW5" s="73"/>
      <c r="BSX5" s="40"/>
      <c r="BSY5" s="150"/>
      <c r="BSZ5" s="154"/>
      <c r="BTA5" s="16"/>
      <c r="BTB5" s="156"/>
      <c r="BTC5" s="156"/>
      <c r="BTD5" s="40"/>
      <c r="BTE5" s="73"/>
      <c r="BTF5" s="40"/>
      <c r="BTG5" s="150"/>
      <c r="BTH5" s="154"/>
      <c r="BTI5" s="16"/>
      <c r="BTJ5" s="156"/>
      <c r="BTK5" s="156"/>
      <c r="BTL5" s="40"/>
      <c r="BTM5" s="73"/>
      <c r="BTN5" s="40"/>
      <c r="BTO5" s="150"/>
      <c r="BTP5" s="154"/>
      <c r="BTQ5" s="16"/>
      <c r="BTR5" s="156"/>
      <c r="BTS5" s="156"/>
      <c r="BTT5" s="40"/>
      <c r="BTU5" s="73"/>
      <c r="BTV5" s="40"/>
      <c r="BTW5" s="150"/>
      <c r="BTX5" s="154"/>
      <c r="BTY5" s="16"/>
      <c r="BTZ5" s="156"/>
      <c r="BUA5" s="156"/>
      <c r="BUB5" s="40"/>
      <c r="BUC5" s="73"/>
      <c r="BUD5" s="40"/>
      <c r="BUE5" s="150"/>
      <c r="BUF5" s="154"/>
      <c r="BUG5" s="16"/>
      <c r="BUH5" s="156"/>
      <c r="BUI5" s="156"/>
      <c r="BUJ5" s="40"/>
      <c r="BUK5" s="73"/>
      <c r="BUL5" s="40"/>
      <c r="BUM5" s="150"/>
      <c r="BUN5" s="154"/>
      <c r="BUO5" s="16"/>
      <c r="BUP5" s="156"/>
      <c r="BUQ5" s="156"/>
      <c r="BUR5" s="40"/>
      <c r="BUS5" s="73"/>
      <c r="BUT5" s="40"/>
      <c r="BUU5" s="150"/>
      <c r="BUV5" s="154"/>
      <c r="BUW5" s="16"/>
      <c r="BUX5" s="156"/>
      <c r="BUY5" s="156"/>
      <c r="BUZ5" s="40"/>
      <c r="BVA5" s="73"/>
      <c r="BVB5" s="40"/>
      <c r="BVC5" s="150"/>
      <c r="BVD5" s="154"/>
      <c r="BVE5" s="16"/>
      <c r="BVF5" s="156"/>
      <c r="BVG5" s="156"/>
      <c r="BVH5" s="40"/>
      <c r="BVI5" s="73"/>
      <c r="BVJ5" s="40"/>
      <c r="BVK5" s="150"/>
      <c r="BVL5" s="154"/>
      <c r="BVM5" s="16"/>
      <c r="BVN5" s="156"/>
      <c r="BVO5" s="156"/>
      <c r="BVP5" s="40"/>
      <c r="BVQ5" s="73"/>
      <c r="BVR5" s="40"/>
      <c r="BVS5" s="150"/>
      <c r="BVT5" s="154"/>
      <c r="BVU5" s="16"/>
      <c r="BVV5" s="156"/>
      <c r="BVW5" s="156"/>
      <c r="BVX5" s="40"/>
      <c r="BVY5" s="73"/>
      <c r="BVZ5" s="40"/>
      <c r="BWA5" s="150"/>
      <c r="BWB5" s="154"/>
      <c r="BWC5" s="16"/>
      <c r="BWD5" s="156"/>
      <c r="BWE5" s="156"/>
      <c r="BWF5" s="40"/>
      <c r="BWG5" s="73"/>
      <c r="BWH5" s="40"/>
      <c r="BWI5" s="150"/>
      <c r="BWJ5" s="154"/>
      <c r="BWK5" s="16"/>
      <c r="BWL5" s="156"/>
      <c r="BWM5" s="156"/>
      <c r="BWN5" s="40"/>
      <c r="BWO5" s="73"/>
      <c r="BWP5" s="40"/>
      <c r="BWQ5" s="150"/>
      <c r="BWR5" s="154"/>
      <c r="BWS5" s="16"/>
      <c r="BWT5" s="156"/>
      <c r="BWU5" s="156"/>
      <c r="BWV5" s="40"/>
      <c r="BWW5" s="73"/>
      <c r="BWX5" s="40"/>
      <c r="BWY5" s="150"/>
      <c r="BWZ5" s="154"/>
      <c r="BXA5" s="16"/>
      <c r="BXB5" s="156"/>
      <c r="BXC5" s="156"/>
      <c r="BXD5" s="40"/>
      <c r="BXE5" s="73"/>
      <c r="BXF5" s="40"/>
      <c r="BXG5" s="150"/>
      <c r="BXH5" s="154"/>
      <c r="BXI5" s="16"/>
      <c r="BXJ5" s="156"/>
      <c r="BXK5" s="156"/>
      <c r="BXL5" s="40"/>
      <c r="BXM5" s="73"/>
      <c r="BXN5" s="40"/>
      <c r="BXO5" s="150"/>
      <c r="BXP5" s="154"/>
      <c r="BXQ5" s="16"/>
      <c r="BXR5" s="156"/>
      <c r="BXS5" s="156"/>
      <c r="BXT5" s="40"/>
      <c r="BXU5" s="73"/>
      <c r="BXV5" s="40"/>
      <c r="BXW5" s="150"/>
      <c r="BXX5" s="154"/>
      <c r="BXY5" s="16"/>
      <c r="BXZ5" s="156"/>
      <c r="BYA5" s="156"/>
      <c r="BYB5" s="40"/>
      <c r="BYC5" s="73"/>
      <c r="BYD5" s="40"/>
      <c r="BYE5" s="150"/>
      <c r="BYF5" s="154"/>
      <c r="BYG5" s="16"/>
      <c r="BYH5" s="156"/>
      <c r="BYI5" s="156"/>
      <c r="BYJ5" s="40"/>
      <c r="BYK5" s="73"/>
      <c r="BYL5" s="40"/>
      <c r="BYM5" s="150"/>
      <c r="BYN5" s="154"/>
      <c r="BYO5" s="16"/>
      <c r="BYP5" s="156"/>
      <c r="BYQ5" s="156"/>
      <c r="BYR5" s="40"/>
      <c r="BYS5" s="73"/>
      <c r="BYT5" s="40"/>
      <c r="BYU5" s="150"/>
      <c r="BYV5" s="154"/>
      <c r="BYW5" s="16"/>
      <c r="BYX5" s="156"/>
      <c r="BYY5" s="156"/>
      <c r="BYZ5" s="40"/>
      <c r="BZA5" s="73"/>
      <c r="BZB5" s="40"/>
      <c r="BZC5" s="150"/>
      <c r="BZD5" s="154"/>
      <c r="BZE5" s="16"/>
      <c r="BZF5" s="156"/>
      <c r="BZG5" s="156"/>
      <c r="BZH5" s="40"/>
      <c r="BZI5" s="73"/>
      <c r="BZJ5" s="40"/>
      <c r="BZK5" s="150"/>
      <c r="BZL5" s="154"/>
      <c r="BZM5" s="16"/>
      <c r="BZN5" s="156"/>
      <c r="BZO5" s="156"/>
      <c r="BZP5" s="40"/>
      <c r="BZQ5" s="73"/>
      <c r="BZR5" s="40"/>
      <c r="BZS5" s="150"/>
      <c r="BZT5" s="154"/>
      <c r="BZU5" s="16"/>
      <c r="BZV5" s="156"/>
      <c r="BZW5" s="156"/>
      <c r="BZX5" s="40"/>
      <c r="BZY5" s="73"/>
      <c r="BZZ5" s="40"/>
      <c r="CAA5" s="150"/>
      <c r="CAB5" s="154"/>
      <c r="CAC5" s="16"/>
      <c r="CAD5" s="156"/>
      <c r="CAE5" s="156"/>
      <c r="CAF5" s="40"/>
      <c r="CAG5" s="73"/>
      <c r="CAH5" s="40"/>
      <c r="CAI5" s="150"/>
      <c r="CAJ5" s="154"/>
      <c r="CAK5" s="16"/>
      <c r="CAL5" s="156"/>
      <c r="CAM5" s="156"/>
      <c r="CAN5" s="40"/>
      <c r="CAO5" s="73"/>
      <c r="CAP5" s="40"/>
      <c r="CAQ5" s="150"/>
      <c r="CAR5" s="154"/>
      <c r="CAS5" s="16"/>
      <c r="CAT5" s="156"/>
      <c r="CAU5" s="156"/>
      <c r="CAV5" s="40"/>
      <c r="CAW5" s="73"/>
      <c r="CAX5" s="40"/>
      <c r="CAY5" s="150"/>
      <c r="CAZ5" s="154"/>
      <c r="CBA5" s="16"/>
      <c r="CBB5" s="156"/>
      <c r="CBC5" s="156"/>
      <c r="CBD5" s="40"/>
      <c r="CBE5" s="73"/>
      <c r="CBF5" s="40"/>
      <c r="CBG5" s="150"/>
      <c r="CBH5" s="154"/>
      <c r="CBI5" s="16"/>
      <c r="CBJ5" s="156"/>
      <c r="CBK5" s="156"/>
      <c r="CBL5" s="40"/>
      <c r="CBM5" s="73"/>
      <c r="CBN5" s="40"/>
      <c r="CBO5" s="150"/>
      <c r="CBP5" s="154"/>
      <c r="CBQ5" s="16"/>
      <c r="CBR5" s="156"/>
      <c r="CBS5" s="156"/>
      <c r="CBT5" s="40"/>
      <c r="CBU5" s="73"/>
      <c r="CBV5" s="40"/>
      <c r="CBW5" s="150"/>
      <c r="CBX5" s="154"/>
      <c r="CBY5" s="16"/>
      <c r="CBZ5" s="156"/>
      <c r="CCA5" s="156"/>
      <c r="CCB5" s="40"/>
      <c r="CCC5" s="73"/>
      <c r="CCD5" s="40"/>
      <c r="CCE5" s="150"/>
      <c r="CCF5" s="154"/>
      <c r="CCG5" s="16"/>
      <c r="CCH5" s="156"/>
      <c r="CCI5" s="156"/>
      <c r="CCJ5" s="40"/>
      <c r="CCK5" s="73"/>
      <c r="CCL5" s="40"/>
      <c r="CCM5" s="150"/>
      <c r="CCN5" s="154"/>
      <c r="CCO5" s="16"/>
      <c r="CCP5" s="156"/>
      <c r="CCQ5" s="156"/>
      <c r="CCR5" s="40"/>
      <c r="CCS5" s="73"/>
      <c r="CCT5" s="40"/>
      <c r="CCU5" s="150"/>
      <c r="CCV5" s="154"/>
      <c r="CCW5" s="16"/>
      <c r="CCX5" s="156"/>
      <c r="CCY5" s="156"/>
      <c r="CCZ5" s="40"/>
      <c r="CDA5" s="73"/>
      <c r="CDB5" s="40"/>
      <c r="CDC5" s="150"/>
      <c r="CDD5" s="154"/>
      <c r="CDE5" s="16"/>
      <c r="CDF5" s="156"/>
      <c r="CDG5" s="156"/>
      <c r="CDH5" s="40"/>
      <c r="CDI5" s="73"/>
      <c r="CDJ5" s="40"/>
      <c r="CDK5" s="150"/>
      <c r="CDL5" s="154"/>
      <c r="CDM5" s="16"/>
      <c r="CDN5" s="156"/>
      <c r="CDO5" s="156"/>
      <c r="CDP5" s="40"/>
      <c r="CDQ5" s="73"/>
      <c r="CDR5" s="40"/>
      <c r="CDS5" s="150"/>
      <c r="CDT5" s="154"/>
      <c r="CDU5" s="16"/>
      <c r="CDV5" s="156"/>
      <c r="CDW5" s="156"/>
      <c r="CDX5" s="40"/>
      <c r="CDY5" s="73"/>
      <c r="CDZ5" s="40"/>
      <c r="CEA5" s="150"/>
      <c r="CEB5" s="154"/>
      <c r="CEC5" s="16"/>
      <c r="CED5" s="156"/>
      <c r="CEE5" s="156"/>
      <c r="CEF5" s="40"/>
      <c r="CEG5" s="73"/>
      <c r="CEH5" s="40"/>
      <c r="CEI5" s="150"/>
      <c r="CEJ5" s="154"/>
      <c r="CEK5" s="16"/>
      <c r="CEL5" s="156"/>
      <c r="CEM5" s="156"/>
      <c r="CEN5" s="40"/>
      <c r="CEO5" s="73"/>
      <c r="CEP5" s="40"/>
      <c r="CEQ5" s="150"/>
      <c r="CER5" s="154"/>
      <c r="CES5" s="16"/>
      <c r="CET5" s="156"/>
      <c r="CEU5" s="156"/>
      <c r="CEV5" s="40"/>
      <c r="CEW5" s="73"/>
      <c r="CEX5" s="40"/>
      <c r="CEY5" s="150"/>
      <c r="CEZ5" s="154"/>
      <c r="CFA5" s="16"/>
      <c r="CFB5" s="156"/>
      <c r="CFC5" s="156"/>
      <c r="CFD5" s="40"/>
      <c r="CFE5" s="73"/>
      <c r="CFF5" s="40"/>
      <c r="CFG5" s="150"/>
      <c r="CFH5" s="154"/>
      <c r="CFI5" s="16"/>
      <c r="CFJ5" s="156"/>
      <c r="CFK5" s="156"/>
      <c r="CFL5" s="40"/>
      <c r="CFM5" s="73"/>
      <c r="CFN5" s="40"/>
      <c r="CFO5" s="150"/>
      <c r="CFP5" s="154"/>
      <c r="CFQ5" s="16"/>
      <c r="CFR5" s="156"/>
      <c r="CFS5" s="156"/>
      <c r="CFT5" s="40"/>
      <c r="CFU5" s="73"/>
      <c r="CFV5" s="40"/>
      <c r="CFW5" s="150"/>
      <c r="CFX5" s="154"/>
      <c r="CFY5" s="16"/>
      <c r="CFZ5" s="156"/>
      <c r="CGA5" s="156"/>
      <c r="CGB5" s="40"/>
      <c r="CGC5" s="73"/>
      <c r="CGD5" s="40"/>
      <c r="CGE5" s="150"/>
      <c r="CGF5" s="154"/>
      <c r="CGG5" s="16"/>
      <c r="CGH5" s="156"/>
      <c r="CGI5" s="156"/>
      <c r="CGJ5" s="40"/>
      <c r="CGK5" s="73"/>
      <c r="CGL5" s="40"/>
      <c r="CGM5" s="150"/>
      <c r="CGN5" s="154"/>
      <c r="CGO5" s="16"/>
      <c r="CGP5" s="156"/>
      <c r="CGQ5" s="156"/>
      <c r="CGR5" s="40"/>
      <c r="CGS5" s="73"/>
      <c r="CGT5" s="40"/>
      <c r="CGU5" s="150"/>
      <c r="CGV5" s="154"/>
      <c r="CGW5" s="16"/>
      <c r="CGX5" s="156"/>
      <c r="CGY5" s="156"/>
      <c r="CGZ5" s="40"/>
      <c r="CHA5" s="73"/>
      <c r="CHB5" s="40"/>
      <c r="CHC5" s="150"/>
      <c r="CHD5" s="154"/>
      <c r="CHE5" s="16"/>
      <c r="CHF5" s="156"/>
      <c r="CHG5" s="156"/>
      <c r="CHH5" s="40"/>
      <c r="CHI5" s="73"/>
      <c r="CHJ5" s="40"/>
      <c r="CHK5" s="150"/>
      <c r="CHL5" s="154"/>
      <c r="CHM5" s="16"/>
      <c r="CHN5" s="156"/>
      <c r="CHO5" s="156"/>
      <c r="CHP5" s="40"/>
      <c r="CHQ5" s="73"/>
      <c r="CHR5" s="40"/>
      <c r="CHS5" s="150"/>
      <c r="CHT5" s="154"/>
      <c r="CHU5" s="16"/>
      <c r="CHV5" s="156"/>
      <c r="CHW5" s="156"/>
      <c r="CHX5" s="40"/>
      <c r="CHY5" s="73"/>
      <c r="CHZ5" s="40"/>
      <c r="CIA5" s="150"/>
      <c r="CIB5" s="154"/>
      <c r="CIC5" s="16"/>
      <c r="CID5" s="156"/>
      <c r="CIE5" s="156"/>
      <c r="CIF5" s="40"/>
      <c r="CIG5" s="73"/>
      <c r="CIH5" s="40"/>
      <c r="CII5" s="150"/>
      <c r="CIJ5" s="154"/>
      <c r="CIK5" s="16"/>
      <c r="CIL5" s="156"/>
      <c r="CIM5" s="156"/>
      <c r="CIN5" s="40"/>
      <c r="CIO5" s="73"/>
      <c r="CIP5" s="40"/>
      <c r="CIQ5" s="150"/>
      <c r="CIR5" s="154"/>
      <c r="CIS5" s="16"/>
      <c r="CIT5" s="156"/>
      <c r="CIU5" s="156"/>
      <c r="CIV5" s="40"/>
      <c r="CIW5" s="73"/>
      <c r="CIX5" s="40"/>
      <c r="CIY5" s="150"/>
      <c r="CIZ5" s="154"/>
      <c r="CJA5" s="16"/>
      <c r="CJB5" s="156"/>
      <c r="CJC5" s="156"/>
      <c r="CJD5" s="40"/>
      <c r="CJE5" s="73"/>
      <c r="CJF5" s="40"/>
      <c r="CJG5" s="150"/>
      <c r="CJH5" s="154"/>
      <c r="CJI5" s="16"/>
      <c r="CJJ5" s="156"/>
      <c r="CJK5" s="156"/>
      <c r="CJL5" s="40"/>
      <c r="CJM5" s="73"/>
      <c r="CJN5" s="40"/>
      <c r="CJO5" s="150"/>
      <c r="CJP5" s="154"/>
      <c r="CJQ5" s="16"/>
      <c r="CJR5" s="156"/>
      <c r="CJS5" s="156"/>
      <c r="CJT5" s="40"/>
      <c r="CJU5" s="73"/>
      <c r="CJV5" s="40"/>
      <c r="CJW5" s="150"/>
      <c r="CJX5" s="154"/>
      <c r="CJY5" s="16"/>
      <c r="CJZ5" s="156"/>
      <c r="CKA5" s="156"/>
      <c r="CKB5" s="40"/>
      <c r="CKC5" s="73"/>
      <c r="CKD5" s="40"/>
      <c r="CKE5" s="150"/>
      <c r="CKF5" s="154"/>
      <c r="CKG5" s="16"/>
      <c r="CKH5" s="156"/>
      <c r="CKI5" s="156"/>
      <c r="CKJ5" s="40"/>
      <c r="CKK5" s="73"/>
      <c r="CKL5" s="40"/>
      <c r="CKM5" s="150"/>
      <c r="CKN5" s="154"/>
      <c r="CKO5" s="16"/>
      <c r="CKP5" s="156"/>
      <c r="CKQ5" s="156"/>
      <c r="CKR5" s="40"/>
      <c r="CKS5" s="73"/>
      <c r="CKT5" s="40"/>
      <c r="CKU5" s="150"/>
      <c r="CKV5" s="154"/>
      <c r="CKW5" s="16"/>
      <c r="CKX5" s="156"/>
      <c r="CKY5" s="156"/>
      <c r="CKZ5" s="40"/>
      <c r="CLA5" s="73"/>
      <c r="CLB5" s="40"/>
      <c r="CLC5" s="150"/>
      <c r="CLD5" s="154"/>
      <c r="CLE5" s="16"/>
      <c r="CLF5" s="156"/>
      <c r="CLG5" s="156"/>
      <c r="CLH5" s="40"/>
      <c r="CLI5" s="73"/>
      <c r="CLJ5" s="40"/>
      <c r="CLK5" s="150"/>
      <c r="CLL5" s="154"/>
      <c r="CLM5" s="16"/>
      <c r="CLN5" s="156"/>
      <c r="CLO5" s="156"/>
      <c r="CLP5" s="40"/>
      <c r="CLQ5" s="73"/>
      <c r="CLR5" s="40"/>
      <c r="CLS5" s="150"/>
      <c r="CLT5" s="154"/>
      <c r="CLU5" s="16"/>
      <c r="CLV5" s="156"/>
      <c r="CLW5" s="156"/>
      <c r="CLX5" s="40"/>
      <c r="CLY5" s="73"/>
      <c r="CLZ5" s="40"/>
      <c r="CMA5" s="150"/>
      <c r="CMB5" s="154"/>
      <c r="CMC5" s="16"/>
      <c r="CMD5" s="156"/>
      <c r="CME5" s="156"/>
      <c r="CMF5" s="40"/>
      <c r="CMG5" s="73"/>
      <c r="CMH5" s="40"/>
      <c r="CMI5" s="150"/>
      <c r="CMJ5" s="154"/>
      <c r="CMK5" s="16"/>
      <c r="CML5" s="156"/>
      <c r="CMM5" s="156"/>
      <c r="CMN5" s="40"/>
      <c r="CMO5" s="73"/>
      <c r="CMP5" s="40"/>
      <c r="CMQ5" s="150"/>
      <c r="CMR5" s="154"/>
      <c r="CMS5" s="16"/>
      <c r="CMT5" s="156"/>
      <c r="CMU5" s="156"/>
      <c r="CMV5" s="40"/>
      <c r="CMW5" s="73"/>
      <c r="CMX5" s="40"/>
      <c r="CMY5" s="150"/>
      <c r="CMZ5" s="154"/>
      <c r="CNA5" s="16"/>
      <c r="CNB5" s="156"/>
      <c r="CNC5" s="156"/>
      <c r="CND5" s="40"/>
      <c r="CNE5" s="73"/>
      <c r="CNF5" s="40"/>
      <c r="CNG5" s="150"/>
      <c r="CNH5" s="154"/>
      <c r="CNI5" s="16"/>
      <c r="CNJ5" s="156"/>
      <c r="CNK5" s="156"/>
      <c r="CNL5" s="40"/>
      <c r="CNM5" s="73"/>
      <c r="CNN5" s="40"/>
      <c r="CNO5" s="150"/>
      <c r="CNP5" s="154"/>
      <c r="CNQ5" s="16"/>
      <c r="CNR5" s="156"/>
      <c r="CNS5" s="156"/>
      <c r="CNT5" s="40"/>
      <c r="CNU5" s="73"/>
      <c r="CNV5" s="40"/>
      <c r="CNW5" s="150"/>
      <c r="CNX5" s="154"/>
      <c r="CNY5" s="16"/>
      <c r="CNZ5" s="156"/>
      <c r="COA5" s="156"/>
      <c r="COB5" s="40"/>
      <c r="COC5" s="73"/>
      <c r="COD5" s="40"/>
      <c r="COE5" s="150"/>
      <c r="COF5" s="154"/>
      <c r="COG5" s="16"/>
      <c r="COH5" s="156"/>
      <c r="COI5" s="156"/>
      <c r="COJ5" s="40"/>
      <c r="COK5" s="73"/>
      <c r="COL5" s="40"/>
      <c r="COM5" s="150"/>
      <c r="CON5" s="154"/>
      <c r="COO5" s="16"/>
      <c r="COP5" s="156"/>
      <c r="COQ5" s="156"/>
      <c r="COR5" s="40"/>
      <c r="COS5" s="73"/>
      <c r="COT5" s="40"/>
      <c r="COU5" s="150"/>
      <c r="COV5" s="154"/>
      <c r="COW5" s="16"/>
      <c r="COX5" s="156"/>
      <c r="COY5" s="156"/>
      <c r="COZ5" s="40"/>
      <c r="CPA5" s="73"/>
      <c r="CPB5" s="40"/>
      <c r="CPC5" s="150"/>
      <c r="CPD5" s="154"/>
      <c r="CPE5" s="16"/>
      <c r="CPF5" s="156"/>
      <c r="CPG5" s="156"/>
      <c r="CPH5" s="40"/>
      <c r="CPI5" s="73"/>
      <c r="CPJ5" s="40"/>
      <c r="CPK5" s="150"/>
      <c r="CPL5" s="154"/>
      <c r="CPM5" s="16"/>
      <c r="CPN5" s="156"/>
      <c r="CPO5" s="156"/>
      <c r="CPP5" s="40"/>
      <c r="CPQ5" s="73"/>
      <c r="CPR5" s="40"/>
      <c r="CPS5" s="150"/>
      <c r="CPT5" s="154"/>
      <c r="CPU5" s="16"/>
      <c r="CPV5" s="156"/>
      <c r="CPW5" s="156"/>
      <c r="CPX5" s="40"/>
      <c r="CPY5" s="73"/>
      <c r="CPZ5" s="40"/>
      <c r="CQA5" s="150"/>
      <c r="CQB5" s="154"/>
      <c r="CQC5" s="16"/>
      <c r="CQD5" s="156"/>
      <c r="CQE5" s="156"/>
      <c r="CQF5" s="40"/>
      <c r="CQG5" s="73"/>
      <c r="CQH5" s="40"/>
      <c r="CQI5" s="150"/>
      <c r="CQJ5" s="154"/>
      <c r="CQK5" s="16"/>
      <c r="CQL5" s="156"/>
      <c r="CQM5" s="156"/>
      <c r="CQN5" s="40"/>
      <c r="CQO5" s="73"/>
      <c r="CQP5" s="40"/>
      <c r="CQQ5" s="150"/>
      <c r="CQR5" s="154"/>
      <c r="CQS5" s="16"/>
      <c r="CQT5" s="156"/>
      <c r="CQU5" s="156"/>
      <c r="CQV5" s="40"/>
      <c r="CQW5" s="73"/>
      <c r="CQX5" s="40"/>
      <c r="CQY5" s="150"/>
      <c r="CQZ5" s="154"/>
      <c r="CRA5" s="16"/>
      <c r="CRB5" s="156"/>
      <c r="CRC5" s="156"/>
      <c r="CRD5" s="40"/>
      <c r="CRE5" s="73"/>
      <c r="CRF5" s="40"/>
      <c r="CRG5" s="150"/>
      <c r="CRH5" s="154"/>
      <c r="CRI5" s="16"/>
      <c r="CRJ5" s="156"/>
      <c r="CRK5" s="156"/>
      <c r="CRL5" s="40"/>
      <c r="CRM5" s="73"/>
      <c r="CRN5" s="40"/>
      <c r="CRO5" s="150"/>
      <c r="CRP5" s="154"/>
      <c r="CRQ5" s="16"/>
      <c r="CRR5" s="156"/>
      <c r="CRS5" s="156"/>
      <c r="CRT5" s="40"/>
      <c r="CRU5" s="73"/>
      <c r="CRV5" s="40"/>
      <c r="CRW5" s="150"/>
      <c r="CRX5" s="154"/>
      <c r="CRY5" s="16"/>
      <c r="CRZ5" s="156"/>
      <c r="CSA5" s="156"/>
      <c r="CSB5" s="40"/>
      <c r="CSC5" s="73"/>
      <c r="CSD5" s="40"/>
      <c r="CSE5" s="150"/>
      <c r="CSF5" s="154"/>
      <c r="CSG5" s="16"/>
      <c r="CSH5" s="156"/>
      <c r="CSI5" s="156"/>
      <c r="CSJ5" s="40"/>
      <c r="CSK5" s="73"/>
      <c r="CSL5" s="40"/>
      <c r="CSM5" s="150"/>
      <c r="CSN5" s="154"/>
      <c r="CSO5" s="16"/>
      <c r="CSP5" s="156"/>
      <c r="CSQ5" s="156"/>
      <c r="CSR5" s="40"/>
      <c r="CSS5" s="73"/>
      <c r="CST5" s="40"/>
      <c r="CSU5" s="150"/>
      <c r="CSV5" s="154"/>
      <c r="CSW5" s="16"/>
      <c r="CSX5" s="156"/>
      <c r="CSY5" s="156"/>
      <c r="CSZ5" s="40"/>
      <c r="CTA5" s="73"/>
      <c r="CTB5" s="40"/>
      <c r="CTC5" s="150"/>
      <c r="CTD5" s="154"/>
      <c r="CTE5" s="16"/>
      <c r="CTF5" s="156"/>
      <c r="CTG5" s="156"/>
      <c r="CTH5" s="40"/>
      <c r="CTI5" s="73"/>
      <c r="CTJ5" s="40"/>
      <c r="CTK5" s="150"/>
      <c r="CTL5" s="154"/>
      <c r="CTM5" s="16"/>
      <c r="CTN5" s="156"/>
      <c r="CTO5" s="156"/>
      <c r="CTP5" s="40"/>
      <c r="CTQ5" s="73"/>
      <c r="CTR5" s="40"/>
      <c r="CTS5" s="150"/>
      <c r="CTT5" s="154"/>
      <c r="CTU5" s="16"/>
      <c r="CTV5" s="156"/>
      <c r="CTW5" s="156"/>
      <c r="CTX5" s="40"/>
      <c r="CTY5" s="73"/>
      <c r="CTZ5" s="40"/>
      <c r="CUA5" s="150"/>
      <c r="CUB5" s="154"/>
      <c r="CUC5" s="16"/>
      <c r="CUD5" s="156"/>
      <c r="CUE5" s="156"/>
      <c r="CUF5" s="40"/>
      <c r="CUG5" s="73"/>
      <c r="CUH5" s="40"/>
      <c r="CUI5" s="150"/>
      <c r="CUJ5" s="154"/>
      <c r="CUK5" s="16"/>
      <c r="CUL5" s="156"/>
      <c r="CUM5" s="156"/>
      <c r="CUN5" s="40"/>
      <c r="CUO5" s="73"/>
      <c r="CUP5" s="40"/>
      <c r="CUQ5" s="150"/>
      <c r="CUR5" s="154"/>
      <c r="CUS5" s="16"/>
      <c r="CUT5" s="156"/>
      <c r="CUU5" s="156"/>
      <c r="CUV5" s="40"/>
      <c r="CUW5" s="73"/>
      <c r="CUX5" s="40"/>
      <c r="CUY5" s="150"/>
      <c r="CUZ5" s="154"/>
      <c r="CVA5" s="16"/>
      <c r="CVB5" s="156"/>
      <c r="CVC5" s="156"/>
      <c r="CVD5" s="40"/>
      <c r="CVE5" s="73"/>
      <c r="CVF5" s="40"/>
      <c r="CVG5" s="150"/>
      <c r="CVH5" s="154"/>
      <c r="CVI5" s="16"/>
      <c r="CVJ5" s="156"/>
      <c r="CVK5" s="156"/>
      <c r="CVL5" s="40"/>
      <c r="CVM5" s="73"/>
      <c r="CVN5" s="40"/>
      <c r="CVO5" s="150"/>
      <c r="CVP5" s="154"/>
      <c r="CVQ5" s="16"/>
      <c r="CVR5" s="156"/>
      <c r="CVS5" s="156"/>
      <c r="CVT5" s="40"/>
      <c r="CVU5" s="73"/>
      <c r="CVV5" s="40"/>
      <c r="CVW5" s="150"/>
      <c r="CVX5" s="154"/>
      <c r="CVY5" s="16"/>
      <c r="CVZ5" s="156"/>
      <c r="CWA5" s="156"/>
      <c r="CWB5" s="40"/>
      <c r="CWC5" s="73"/>
      <c r="CWD5" s="40"/>
      <c r="CWE5" s="150"/>
      <c r="CWF5" s="154"/>
      <c r="CWG5" s="16"/>
      <c r="CWH5" s="156"/>
      <c r="CWI5" s="156"/>
      <c r="CWJ5" s="40"/>
      <c r="CWK5" s="73"/>
      <c r="CWL5" s="40"/>
      <c r="CWM5" s="150"/>
      <c r="CWN5" s="154"/>
      <c r="CWO5" s="16"/>
      <c r="CWP5" s="156"/>
      <c r="CWQ5" s="156"/>
      <c r="CWR5" s="40"/>
      <c r="CWS5" s="73"/>
      <c r="CWT5" s="40"/>
      <c r="CWU5" s="150"/>
      <c r="CWV5" s="154"/>
      <c r="CWW5" s="16"/>
      <c r="CWX5" s="156"/>
      <c r="CWY5" s="156"/>
      <c r="CWZ5" s="40"/>
      <c r="CXA5" s="73"/>
      <c r="CXB5" s="40"/>
      <c r="CXC5" s="150"/>
      <c r="CXD5" s="154"/>
      <c r="CXE5" s="16"/>
      <c r="CXF5" s="156"/>
      <c r="CXG5" s="156"/>
      <c r="CXH5" s="40"/>
      <c r="CXI5" s="73"/>
      <c r="CXJ5" s="40"/>
      <c r="CXK5" s="150"/>
      <c r="CXL5" s="154"/>
      <c r="CXM5" s="16"/>
      <c r="CXN5" s="156"/>
      <c r="CXO5" s="156"/>
      <c r="CXP5" s="40"/>
      <c r="CXQ5" s="73"/>
      <c r="CXR5" s="40"/>
      <c r="CXS5" s="150"/>
      <c r="CXT5" s="154"/>
      <c r="CXU5" s="16"/>
      <c r="CXV5" s="156"/>
      <c r="CXW5" s="156"/>
      <c r="CXX5" s="40"/>
      <c r="CXY5" s="73"/>
      <c r="CXZ5" s="40"/>
      <c r="CYA5" s="150"/>
      <c r="CYB5" s="154"/>
      <c r="CYC5" s="16"/>
      <c r="CYD5" s="156"/>
      <c r="CYE5" s="156"/>
      <c r="CYF5" s="40"/>
      <c r="CYG5" s="73"/>
      <c r="CYH5" s="40"/>
      <c r="CYI5" s="150"/>
      <c r="CYJ5" s="154"/>
      <c r="CYK5" s="16"/>
      <c r="CYL5" s="156"/>
      <c r="CYM5" s="156"/>
      <c r="CYN5" s="40"/>
      <c r="CYO5" s="73"/>
      <c r="CYP5" s="40"/>
      <c r="CYQ5" s="150"/>
      <c r="CYR5" s="154"/>
      <c r="CYS5" s="16"/>
      <c r="CYT5" s="156"/>
      <c r="CYU5" s="156"/>
      <c r="CYV5" s="40"/>
      <c r="CYW5" s="73"/>
      <c r="CYX5" s="40"/>
      <c r="CYY5" s="150"/>
      <c r="CYZ5" s="154"/>
      <c r="CZA5" s="16"/>
      <c r="CZB5" s="156"/>
      <c r="CZC5" s="156"/>
      <c r="CZD5" s="40"/>
      <c r="CZE5" s="73"/>
      <c r="CZF5" s="40"/>
      <c r="CZG5" s="150"/>
      <c r="CZH5" s="154"/>
      <c r="CZI5" s="16"/>
      <c r="CZJ5" s="156"/>
      <c r="CZK5" s="156"/>
      <c r="CZL5" s="40"/>
      <c r="CZM5" s="73"/>
      <c r="CZN5" s="40"/>
      <c r="CZO5" s="150"/>
      <c r="CZP5" s="154"/>
      <c r="CZQ5" s="16"/>
      <c r="CZR5" s="156"/>
      <c r="CZS5" s="156"/>
      <c r="CZT5" s="40"/>
      <c r="CZU5" s="73"/>
      <c r="CZV5" s="40"/>
      <c r="CZW5" s="150"/>
      <c r="CZX5" s="154"/>
      <c r="CZY5" s="16"/>
      <c r="CZZ5" s="156"/>
      <c r="DAA5" s="156"/>
      <c r="DAB5" s="40"/>
      <c r="DAC5" s="73"/>
      <c r="DAD5" s="40"/>
      <c r="DAE5" s="150"/>
      <c r="DAF5" s="154"/>
      <c r="DAG5" s="16"/>
      <c r="DAH5" s="156"/>
      <c r="DAI5" s="156"/>
      <c r="DAJ5" s="40"/>
      <c r="DAK5" s="73"/>
      <c r="DAL5" s="40"/>
      <c r="DAM5" s="150"/>
      <c r="DAN5" s="154"/>
      <c r="DAO5" s="16"/>
      <c r="DAP5" s="156"/>
      <c r="DAQ5" s="156"/>
      <c r="DAR5" s="40"/>
      <c r="DAS5" s="73"/>
      <c r="DAT5" s="40"/>
      <c r="DAU5" s="150"/>
      <c r="DAV5" s="154"/>
      <c r="DAW5" s="16"/>
      <c r="DAX5" s="156"/>
      <c r="DAY5" s="156"/>
      <c r="DAZ5" s="40"/>
      <c r="DBA5" s="73"/>
      <c r="DBB5" s="40"/>
      <c r="DBC5" s="150"/>
      <c r="DBD5" s="154"/>
      <c r="DBE5" s="16"/>
      <c r="DBF5" s="156"/>
      <c r="DBG5" s="156"/>
      <c r="DBH5" s="40"/>
      <c r="DBI5" s="73"/>
      <c r="DBJ5" s="40"/>
      <c r="DBK5" s="150"/>
      <c r="DBL5" s="154"/>
      <c r="DBM5" s="16"/>
      <c r="DBN5" s="156"/>
      <c r="DBO5" s="156"/>
      <c r="DBP5" s="40"/>
      <c r="DBQ5" s="73"/>
      <c r="DBR5" s="40"/>
      <c r="DBS5" s="150"/>
      <c r="DBT5" s="154"/>
      <c r="DBU5" s="16"/>
      <c r="DBV5" s="156"/>
      <c r="DBW5" s="156"/>
      <c r="DBX5" s="40"/>
      <c r="DBY5" s="73"/>
      <c r="DBZ5" s="40"/>
      <c r="DCA5" s="150"/>
      <c r="DCB5" s="154"/>
      <c r="DCC5" s="16"/>
      <c r="DCD5" s="156"/>
      <c r="DCE5" s="156"/>
      <c r="DCF5" s="40"/>
      <c r="DCG5" s="73"/>
      <c r="DCH5" s="40"/>
      <c r="DCI5" s="150"/>
      <c r="DCJ5" s="154"/>
      <c r="DCK5" s="16"/>
      <c r="DCL5" s="156"/>
      <c r="DCM5" s="156"/>
      <c r="DCN5" s="40"/>
      <c r="DCO5" s="73"/>
      <c r="DCP5" s="40"/>
      <c r="DCQ5" s="150"/>
      <c r="DCR5" s="154"/>
      <c r="DCS5" s="16"/>
      <c r="DCT5" s="156"/>
      <c r="DCU5" s="156"/>
      <c r="DCV5" s="40"/>
      <c r="DCW5" s="73"/>
      <c r="DCX5" s="40"/>
      <c r="DCY5" s="150"/>
      <c r="DCZ5" s="154"/>
      <c r="DDA5" s="16"/>
      <c r="DDB5" s="156"/>
      <c r="DDC5" s="156"/>
      <c r="DDD5" s="40"/>
      <c r="DDE5" s="73"/>
      <c r="DDF5" s="40"/>
      <c r="DDG5" s="150"/>
      <c r="DDH5" s="154"/>
      <c r="DDI5" s="16"/>
      <c r="DDJ5" s="156"/>
      <c r="DDK5" s="156"/>
      <c r="DDL5" s="40"/>
      <c r="DDM5" s="73"/>
      <c r="DDN5" s="40"/>
      <c r="DDO5" s="150"/>
      <c r="DDP5" s="154"/>
      <c r="DDQ5" s="16"/>
      <c r="DDR5" s="156"/>
      <c r="DDS5" s="156"/>
      <c r="DDT5" s="40"/>
      <c r="DDU5" s="73"/>
      <c r="DDV5" s="40"/>
      <c r="DDW5" s="150"/>
      <c r="DDX5" s="154"/>
      <c r="DDY5" s="16"/>
      <c r="DDZ5" s="156"/>
      <c r="DEA5" s="156"/>
      <c r="DEB5" s="40"/>
      <c r="DEC5" s="73"/>
      <c r="DED5" s="40"/>
      <c r="DEE5" s="150"/>
      <c r="DEF5" s="154"/>
      <c r="DEG5" s="16"/>
      <c r="DEH5" s="156"/>
      <c r="DEI5" s="156"/>
      <c r="DEJ5" s="40"/>
      <c r="DEK5" s="73"/>
      <c r="DEL5" s="40"/>
      <c r="DEM5" s="150"/>
      <c r="DEN5" s="154"/>
      <c r="DEO5" s="16"/>
      <c r="DEP5" s="156"/>
      <c r="DEQ5" s="156"/>
      <c r="DER5" s="40"/>
      <c r="DES5" s="73"/>
      <c r="DET5" s="40"/>
      <c r="DEU5" s="150"/>
      <c r="DEV5" s="154"/>
      <c r="DEW5" s="16"/>
      <c r="DEX5" s="156"/>
      <c r="DEY5" s="156"/>
      <c r="DEZ5" s="40"/>
      <c r="DFA5" s="73"/>
      <c r="DFB5" s="40"/>
      <c r="DFC5" s="150"/>
      <c r="DFD5" s="154"/>
      <c r="DFE5" s="16"/>
      <c r="DFF5" s="156"/>
      <c r="DFG5" s="156"/>
      <c r="DFH5" s="40"/>
      <c r="DFI5" s="73"/>
      <c r="DFJ5" s="40"/>
      <c r="DFK5" s="150"/>
      <c r="DFL5" s="154"/>
      <c r="DFM5" s="16"/>
      <c r="DFN5" s="156"/>
      <c r="DFO5" s="156"/>
      <c r="DFP5" s="40"/>
      <c r="DFQ5" s="73"/>
      <c r="DFR5" s="40"/>
      <c r="DFS5" s="150"/>
      <c r="DFT5" s="154"/>
      <c r="DFU5" s="16"/>
      <c r="DFV5" s="156"/>
      <c r="DFW5" s="156"/>
      <c r="DFX5" s="40"/>
      <c r="DFY5" s="73"/>
      <c r="DFZ5" s="40"/>
      <c r="DGA5" s="150"/>
      <c r="DGB5" s="154"/>
      <c r="DGC5" s="16"/>
      <c r="DGD5" s="156"/>
      <c r="DGE5" s="156"/>
      <c r="DGF5" s="40"/>
      <c r="DGG5" s="73"/>
      <c r="DGH5" s="40"/>
      <c r="DGI5" s="150"/>
      <c r="DGJ5" s="154"/>
      <c r="DGK5" s="16"/>
      <c r="DGL5" s="156"/>
      <c r="DGM5" s="156"/>
      <c r="DGN5" s="40"/>
      <c r="DGO5" s="73"/>
      <c r="DGP5" s="40"/>
      <c r="DGQ5" s="150"/>
      <c r="DGR5" s="154"/>
      <c r="DGS5" s="16"/>
      <c r="DGT5" s="156"/>
      <c r="DGU5" s="156"/>
      <c r="DGV5" s="40"/>
      <c r="DGW5" s="73"/>
      <c r="DGX5" s="40"/>
      <c r="DGY5" s="150"/>
      <c r="DGZ5" s="154"/>
      <c r="DHA5" s="16"/>
      <c r="DHB5" s="156"/>
      <c r="DHC5" s="156"/>
      <c r="DHD5" s="40"/>
      <c r="DHE5" s="73"/>
      <c r="DHF5" s="40"/>
      <c r="DHG5" s="150"/>
      <c r="DHH5" s="154"/>
      <c r="DHI5" s="16"/>
      <c r="DHJ5" s="156"/>
      <c r="DHK5" s="156"/>
      <c r="DHL5" s="40"/>
      <c r="DHM5" s="73"/>
      <c r="DHN5" s="40"/>
      <c r="DHO5" s="150"/>
      <c r="DHP5" s="154"/>
      <c r="DHQ5" s="16"/>
      <c r="DHR5" s="156"/>
      <c r="DHS5" s="156"/>
      <c r="DHT5" s="40"/>
      <c r="DHU5" s="73"/>
      <c r="DHV5" s="40"/>
      <c r="DHW5" s="150"/>
      <c r="DHX5" s="154"/>
      <c r="DHY5" s="16"/>
      <c r="DHZ5" s="156"/>
      <c r="DIA5" s="156"/>
      <c r="DIB5" s="40"/>
      <c r="DIC5" s="73"/>
      <c r="DID5" s="40"/>
      <c r="DIE5" s="150"/>
      <c r="DIF5" s="154"/>
      <c r="DIG5" s="16"/>
      <c r="DIH5" s="156"/>
      <c r="DII5" s="156"/>
      <c r="DIJ5" s="40"/>
      <c r="DIK5" s="73"/>
      <c r="DIL5" s="40"/>
      <c r="DIM5" s="150"/>
      <c r="DIN5" s="154"/>
      <c r="DIO5" s="16"/>
      <c r="DIP5" s="156"/>
      <c r="DIQ5" s="156"/>
      <c r="DIR5" s="40"/>
      <c r="DIS5" s="73"/>
      <c r="DIT5" s="40"/>
      <c r="DIU5" s="150"/>
      <c r="DIV5" s="154"/>
      <c r="DIW5" s="16"/>
      <c r="DIX5" s="156"/>
      <c r="DIY5" s="156"/>
      <c r="DIZ5" s="40"/>
      <c r="DJA5" s="73"/>
      <c r="DJB5" s="40"/>
      <c r="DJC5" s="150"/>
      <c r="DJD5" s="154"/>
      <c r="DJE5" s="16"/>
      <c r="DJF5" s="156"/>
      <c r="DJG5" s="156"/>
      <c r="DJH5" s="40"/>
      <c r="DJI5" s="73"/>
      <c r="DJJ5" s="40"/>
      <c r="DJK5" s="150"/>
      <c r="DJL5" s="154"/>
      <c r="DJM5" s="16"/>
      <c r="DJN5" s="156"/>
      <c r="DJO5" s="156"/>
      <c r="DJP5" s="40"/>
      <c r="DJQ5" s="73"/>
      <c r="DJR5" s="40"/>
      <c r="DJS5" s="150"/>
      <c r="DJT5" s="154"/>
      <c r="DJU5" s="16"/>
      <c r="DJV5" s="156"/>
      <c r="DJW5" s="156"/>
      <c r="DJX5" s="40"/>
      <c r="DJY5" s="73"/>
      <c r="DJZ5" s="40"/>
      <c r="DKA5" s="150"/>
      <c r="DKB5" s="154"/>
      <c r="DKC5" s="16"/>
      <c r="DKD5" s="156"/>
      <c r="DKE5" s="156"/>
      <c r="DKF5" s="40"/>
      <c r="DKG5" s="73"/>
      <c r="DKH5" s="40"/>
      <c r="DKI5" s="150"/>
      <c r="DKJ5" s="154"/>
      <c r="DKK5" s="16"/>
      <c r="DKL5" s="156"/>
      <c r="DKM5" s="156"/>
      <c r="DKN5" s="40"/>
      <c r="DKO5" s="73"/>
      <c r="DKP5" s="40"/>
      <c r="DKQ5" s="150"/>
      <c r="DKR5" s="154"/>
      <c r="DKS5" s="16"/>
      <c r="DKT5" s="156"/>
      <c r="DKU5" s="156"/>
      <c r="DKV5" s="40"/>
      <c r="DKW5" s="73"/>
      <c r="DKX5" s="40"/>
      <c r="DKY5" s="150"/>
      <c r="DKZ5" s="154"/>
      <c r="DLA5" s="16"/>
      <c r="DLB5" s="156"/>
      <c r="DLC5" s="156"/>
      <c r="DLD5" s="40"/>
      <c r="DLE5" s="73"/>
      <c r="DLF5" s="40"/>
      <c r="DLG5" s="150"/>
      <c r="DLH5" s="154"/>
      <c r="DLI5" s="16"/>
      <c r="DLJ5" s="156"/>
      <c r="DLK5" s="156"/>
      <c r="DLL5" s="40"/>
      <c r="DLM5" s="73"/>
      <c r="DLN5" s="40"/>
      <c r="DLO5" s="150"/>
      <c r="DLP5" s="154"/>
      <c r="DLQ5" s="16"/>
      <c r="DLR5" s="156"/>
      <c r="DLS5" s="156"/>
      <c r="DLT5" s="40"/>
      <c r="DLU5" s="73"/>
      <c r="DLV5" s="40"/>
      <c r="DLW5" s="150"/>
      <c r="DLX5" s="154"/>
      <c r="DLY5" s="16"/>
      <c r="DLZ5" s="156"/>
      <c r="DMA5" s="156"/>
      <c r="DMB5" s="40"/>
      <c r="DMC5" s="73"/>
      <c r="DMD5" s="40"/>
      <c r="DME5" s="150"/>
      <c r="DMF5" s="154"/>
      <c r="DMG5" s="16"/>
      <c r="DMH5" s="156"/>
      <c r="DMI5" s="156"/>
      <c r="DMJ5" s="40"/>
      <c r="DMK5" s="73"/>
      <c r="DML5" s="40"/>
      <c r="DMM5" s="150"/>
      <c r="DMN5" s="154"/>
      <c r="DMO5" s="16"/>
      <c r="DMP5" s="156"/>
      <c r="DMQ5" s="156"/>
      <c r="DMR5" s="40"/>
      <c r="DMS5" s="73"/>
      <c r="DMT5" s="40"/>
      <c r="DMU5" s="150"/>
      <c r="DMV5" s="154"/>
      <c r="DMW5" s="16"/>
      <c r="DMX5" s="156"/>
      <c r="DMY5" s="156"/>
      <c r="DMZ5" s="40"/>
      <c r="DNA5" s="73"/>
      <c r="DNB5" s="40"/>
      <c r="DNC5" s="150"/>
      <c r="DND5" s="154"/>
      <c r="DNE5" s="16"/>
      <c r="DNF5" s="156"/>
      <c r="DNG5" s="156"/>
      <c r="DNH5" s="40"/>
      <c r="DNI5" s="73"/>
      <c r="DNJ5" s="40"/>
      <c r="DNK5" s="150"/>
      <c r="DNL5" s="154"/>
      <c r="DNM5" s="16"/>
      <c r="DNN5" s="156"/>
      <c r="DNO5" s="156"/>
      <c r="DNP5" s="40"/>
      <c r="DNQ5" s="73"/>
      <c r="DNR5" s="40"/>
      <c r="DNS5" s="150"/>
      <c r="DNT5" s="154"/>
      <c r="DNU5" s="16"/>
      <c r="DNV5" s="156"/>
      <c r="DNW5" s="156"/>
      <c r="DNX5" s="40"/>
      <c r="DNY5" s="73"/>
      <c r="DNZ5" s="40"/>
      <c r="DOA5" s="150"/>
      <c r="DOB5" s="154"/>
      <c r="DOC5" s="16"/>
      <c r="DOD5" s="156"/>
      <c r="DOE5" s="156"/>
      <c r="DOF5" s="40"/>
      <c r="DOG5" s="73"/>
      <c r="DOH5" s="40"/>
      <c r="DOI5" s="150"/>
      <c r="DOJ5" s="154"/>
      <c r="DOK5" s="16"/>
      <c r="DOL5" s="156"/>
      <c r="DOM5" s="156"/>
      <c r="DON5" s="40"/>
      <c r="DOO5" s="73"/>
      <c r="DOP5" s="40"/>
      <c r="DOQ5" s="150"/>
      <c r="DOR5" s="154"/>
      <c r="DOS5" s="16"/>
      <c r="DOT5" s="156"/>
      <c r="DOU5" s="156"/>
      <c r="DOV5" s="40"/>
      <c r="DOW5" s="73"/>
      <c r="DOX5" s="40"/>
      <c r="DOY5" s="150"/>
      <c r="DOZ5" s="154"/>
      <c r="DPA5" s="16"/>
      <c r="DPB5" s="156"/>
      <c r="DPC5" s="156"/>
      <c r="DPD5" s="40"/>
      <c r="DPE5" s="73"/>
      <c r="DPF5" s="40"/>
      <c r="DPG5" s="150"/>
      <c r="DPH5" s="154"/>
      <c r="DPI5" s="16"/>
      <c r="DPJ5" s="156"/>
      <c r="DPK5" s="156"/>
      <c r="DPL5" s="40"/>
      <c r="DPM5" s="73"/>
      <c r="DPN5" s="40"/>
      <c r="DPO5" s="150"/>
      <c r="DPP5" s="154"/>
      <c r="DPQ5" s="16"/>
      <c r="DPR5" s="156"/>
      <c r="DPS5" s="156"/>
      <c r="DPT5" s="40"/>
      <c r="DPU5" s="73"/>
      <c r="DPV5" s="40"/>
      <c r="DPW5" s="150"/>
      <c r="DPX5" s="154"/>
      <c r="DPY5" s="16"/>
      <c r="DPZ5" s="156"/>
      <c r="DQA5" s="156"/>
      <c r="DQB5" s="40"/>
      <c r="DQC5" s="73"/>
      <c r="DQD5" s="40"/>
      <c r="DQE5" s="150"/>
      <c r="DQF5" s="154"/>
      <c r="DQG5" s="16"/>
      <c r="DQH5" s="156"/>
      <c r="DQI5" s="156"/>
      <c r="DQJ5" s="40"/>
      <c r="DQK5" s="73"/>
      <c r="DQL5" s="40"/>
      <c r="DQM5" s="150"/>
      <c r="DQN5" s="154"/>
      <c r="DQO5" s="16"/>
      <c r="DQP5" s="156"/>
      <c r="DQQ5" s="156"/>
      <c r="DQR5" s="40"/>
      <c r="DQS5" s="73"/>
      <c r="DQT5" s="40"/>
      <c r="DQU5" s="150"/>
      <c r="DQV5" s="154"/>
      <c r="DQW5" s="16"/>
      <c r="DQX5" s="156"/>
      <c r="DQY5" s="156"/>
      <c r="DQZ5" s="40"/>
      <c r="DRA5" s="73"/>
      <c r="DRB5" s="40"/>
      <c r="DRC5" s="150"/>
      <c r="DRD5" s="154"/>
      <c r="DRE5" s="16"/>
      <c r="DRF5" s="156"/>
      <c r="DRG5" s="156"/>
      <c r="DRH5" s="40"/>
      <c r="DRI5" s="73"/>
      <c r="DRJ5" s="40"/>
      <c r="DRK5" s="150"/>
      <c r="DRL5" s="154"/>
      <c r="DRM5" s="16"/>
      <c r="DRN5" s="156"/>
      <c r="DRO5" s="156"/>
      <c r="DRP5" s="40"/>
      <c r="DRQ5" s="73"/>
      <c r="DRR5" s="40"/>
      <c r="DRS5" s="150"/>
      <c r="DRT5" s="154"/>
      <c r="DRU5" s="16"/>
      <c r="DRV5" s="156"/>
      <c r="DRW5" s="156"/>
      <c r="DRX5" s="40"/>
      <c r="DRY5" s="73"/>
      <c r="DRZ5" s="40"/>
      <c r="DSA5" s="150"/>
      <c r="DSB5" s="154"/>
      <c r="DSC5" s="16"/>
      <c r="DSD5" s="156"/>
      <c r="DSE5" s="156"/>
      <c r="DSF5" s="40"/>
      <c r="DSG5" s="73"/>
      <c r="DSH5" s="40"/>
      <c r="DSI5" s="150"/>
      <c r="DSJ5" s="154"/>
      <c r="DSK5" s="16"/>
      <c r="DSL5" s="156"/>
      <c r="DSM5" s="156"/>
      <c r="DSN5" s="40"/>
      <c r="DSO5" s="73"/>
      <c r="DSP5" s="40"/>
      <c r="DSQ5" s="150"/>
      <c r="DSR5" s="154"/>
      <c r="DSS5" s="16"/>
      <c r="DST5" s="156"/>
      <c r="DSU5" s="156"/>
      <c r="DSV5" s="40"/>
      <c r="DSW5" s="73"/>
      <c r="DSX5" s="40"/>
      <c r="DSY5" s="150"/>
      <c r="DSZ5" s="154"/>
      <c r="DTA5" s="16"/>
      <c r="DTB5" s="156"/>
      <c r="DTC5" s="156"/>
      <c r="DTD5" s="40"/>
      <c r="DTE5" s="73"/>
      <c r="DTF5" s="40"/>
      <c r="DTG5" s="150"/>
      <c r="DTH5" s="154"/>
      <c r="DTI5" s="16"/>
      <c r="DTJ5" s="156"/>
      <c r="DTK5" s="156"/>
      <c r="DTL5" s="40"/>
      <c r="DTM5" s="73"/>
      <c r="DTN5" s="40"/>
      <c r="DTO5" s="150"/>
      <c r="DTP5" s="154"/>
      <c r="DTQ5" s="16"/>
      <c r="DTR5" s="156"/>
      <c r="DTS5" s="156"/>
      <c r="DTT5" s="40"/>
      <c r="DTU5" s="73"/>
      <c r="DTV5" s="40"/>
      <c r="DTW5" s="150"/>
      <c r="DTX5" s="154"/>
      <c r="DTY5" s="16"/>
      <c r="DTZ5" s="156"/>
      <c r="DUA5" s="156"/>
      <c r="DUB5" s="40"/>
      <c r="DUC5" s="73"/>
      <c r="DUD5" s="40"/>
      <c r="DUE5" s="150"/>
      <c r="DUF5" s="154"/>
      <c r="DUG5" s="16"/>
      <c r="DUH5" s="156"/>
      <c r="DUI5" s="156"/>
      <c r="DUJ5" s="40"/>
      <c r="DUK5" s="73"/>
      <c r="DUL5" s="40"/>
      <c r="DUM5" s="150"/>
      <c r="DUN5" s="154"/>
      <c r="DUO5" s="16"/>
      <c r="DUP5" s="156"/>
      <c r="DUQ5" s="156"/>
      <c r="DUR5" s="40"/>
      <c r="DUS5" s="73"/>
      <c r="DUT5" s="40"/>
      <c r="DUU5" s="150"/>
      <c r="DUV5" s="154"/>
      <c r="DUW5" s="16"/>
      <c r="DUX5" s="156"/>
      <c r="DUY5" s="156"/>
      <c r="DUZ5" s="40"/>
      <c r="DVA5" s="73"/>
      <c r="DVB5" s="40"/>
      <c r="DVC5" s="150"/>
      <c r="DVD5" s="154"/>
      <c r="DVE5" s="16"/>
      <c r="DVF5" s="156"/>
      <c r="DVG5" s="156"/>
      <c r="DVH5" s="40"/>
      <c r="DVI5" s="73"/>
      <c r="DVJ5" s="40"/>
      <c r="DVK5" s="150"/>
      <c r="DVL5" s="154"/>
      <c r="DVM5" s="16"/>
      <c r="DVN5" s="156"/>
      <c r="DVO5" s="156"/>
      <c r="DVP5" s="40"/>
      <c r="DVQ5" s="73"/>
      <c r="DVR5" s="40"/>
      <c r="DVS5" s="150"/>
      <c r="DVT5" s="154"/>
      <c r="DVU5" s="16"/>
      <c r="DVV5" s="156"/>
      <c r="DVW5" s="156"/>
      <c r="DVX5" s="40"/>
      <c r="DVY5" s="73"/>
      <c r="DVZ5" s="40"/>
      <c r="DWA5" s="150"/>
      <c r="DWB5" s="154"/>
      <c r="DWC5" s="16"/>
      <c r="DWD5" s="156"/>
      <c r="DWE5" s="156"/>
      <c r="DWF5" s="40"/>
      <c r="DWG5" s="73"/>
      <c r="DWH5" s="40"/>
      <c r="DWI5" s="150"/>
      <c r="DWJ5" s="154"/>
      <c r="DWK5" s="16"/>
      <c r="DWL5" s="156"/>
      <c r="DWM5" s="156"/>
      <c r="DWN5" s="40"/>
      <c r="DWO5" s="73"/>
      <c r="DWP5" s="40"/>
      <c r="DWQ5" s="150"/>
      <c r="DWR5" s="154"/>
      <c r="DWS5" s="16"/>
      <c r="DWT5" s="156"/>
      <c r="DWU5" s="156"/>
      <c r="DWV5" s="40"/>
      <c r="DWW5" s="73"/>
      <c r="DWX5" s="40"/>
      <c r="DWY5" s="150"/>
      <c r="DWZ5" s="154"/>
      <c r="DXA5" s="16"/>
      <c r="DXB5" s="156"/>
      <c r="DXC5" s="156"/>
      <c r="DXD5" s="40"/>
      <c r="DXE5" s="73"/>
      <c r="DXF5" s="40"/>
      <c r="DXG5" s="150"/>
      <c r="DXH5" s="154"/>
      <c r="DXI5" s="16"/>
      <c r="DXJ5" s="156"/>
      <c r="DXK5" s="156"/>
      <c r="DXL5" s="40"/>
      <c r="DXM5" s="73"/>
      <c r="DXN5" s="40"/>
      <c r="DXO5" s="150"/>
      <c r="DXP5" s="154"/>
      <c r="DXQ5" s="16"/>
      <c r="DXR5" s="156"/>
      <c r="DXS5" s="156"/>
      <c r="DXT5" s="40"/>
      <c r="DXU5" s="73"/>
      <c r="DXV5" s="40"/>
      <c r="DXW5" s="150"/>
      <c r="DXX5" s="154"/>
      <c r="DXY5" s="16"/>
      <c r="DXZ5" s="156"/>
      <c r="DYA5" s="156"/>
      <c r="DYB5" s="40"/>
      <c r="DYC5" s="73"/>
      <c r="DYD5" s="40"/>
      <c r="DYE5" s="150"/>
      <c r="DYF5" s="154"/>
      <c r="DYG5" s="16"/>
      <c r="DYH5" s="156"/>
      <c r="DYI5" s="156"/>
      <c r="DYJ5" s="40"/>
      <c r="DYK5" s="73"/>
      <c r="DYL5" s="40"/>
      <c r="DYM5" s="150"/>
      <c r="DYN5" s="154"/>
      <c r="DYO5" s="16"/>
      <c r="DYP5" s="156"/>
      <c r="DYQ5" s="156"/>
      <c r="DYR5" s="40"/>
      <c r="DYS5" s="73"/>
      <c r="DYT5" s="40"/>
      <c r="DYU5" s="150"/>
      <c r="DYV5" s="154"/>
      <c r="DYW5" s="16"/>
      <c r="DYX5" s="156"/>
      <c r="DYY5" s="156"/>
      <c r="DYZ5" s="40"/>
      <c r="DZA5" s="73"/>
      <c r="DZB5" s="40"/>
      <c r="DZC5" s="150"/>
      <c r="DZD5" s="154"/>
      <c r="DZE5" s="16"/>
      <c r="DZF5" s="156"/>
      <c r="DZG5" s="156"/>
      <c r="DZH5" s="40"/>
      <c r="DZI5" s="73"/>
      <c r="DZJ5" s="40"/>
      <c r="DZK5" s="150"/>
      <c r="DZL5" s="154"/>
      <c r="DZM5" s="16"/>
      <c r="DZN5" s="156"/>
      <c r="DZO5" s="156"/>
      <c r="DZP5" s="40"/>
      <c r="DZQ5" s="73"/>
      <c r="DZR5" s="40"/>
      <c r="DZS5" s="150"/>
      <c r="DZT5" s="154"/>
      <c r="DZU5" s="16"/>
      <c r="DZV5" s="156"/>
      <c r="DZW5" s="156"/>
      <c r="DZX5" s="40"/>
      <c r="DZY5" s="73"/>
      <c r="DZZ5" s="40"/>
      <c r="EAA5" s="150"/>
      <c r="EAB5" s="154"/>
      <c r="EAC5" s="16"/>
      <c r="EAD5" s="156"/>
      <c r="EAE5" s="156"/>
      <c r="EAF5" s="40"/>
      <c r="EAG5" s="73"/>
      <c r="EAH5" s="40"/>
      <c r="EAI5" s="150"/>
      <c r="EAJ5" s="154"/>
      <c r="EAK5" s="16"/>
      <c r="EAL5" s="156"/>
      <c r="EAM5" s="156"/>
      <c r="EAN5" s="40"/>
      <c r="EAO5" s="73"/>
      <c r="EAP5" s="40"/>
      <c r="EAQ5" s="150"/>
      <c r="EAR5" s="154"/>
      <c r="EAS5" s="16"/>
      <c r="EAT5" s="156"/>
      <c r="EAU5" s="156"/>
      <c r="EAV5" s="40"/>
      <c r="EAW5" s="73"/>
      <c r="EAX5" s="40"/>
      <c r="EAY5" s="150"/>
      <c r="EAZ5" s="154"/>
      <c r="EBA5" s="16"/>
      <c r="EBB5" s="156"/>
      <c r="EBC5" s="156"/>
      <c r="EBD5" s="40"/>
      <c r="EBE5" s="73"/>
      <c r="EBF5" s="40"/>
      <c r="EBG5" s="150"/>
      <c r="EBH5" s="154"/>
      <c r="EBI5" s="16"/>
      <c r="EBJ5" s="156"/>
      <c r="EBK5" s="156"/>
      <c r="EBL5" s="40"/>
      <c r="EBM5" s="73"/>
      <c r="EBN5" s="40"/>
      <c r="EBO5" s="150"/>
      <c r="EBP5" s="154"/>
      <c r="EBQ5" s="16"/>
      <c r="EBR5" s="156"/>
      <c r="EBS5" s="156"/>
      <c r="EBT5" s="40"/>
      <c r="EBU5" s="73"/>
      <c r="EBV5" s="40"/>
      <c r="EBW5" s="150"/>
      <c r="EBX5" s="154"/>
      <c r="EBY5" s="16"/>
      <c r="EBZ5" s="156"/>
      <c r="ECA5" s="156"/>
      <c r="ECB5" s="40"/>
      <c r="ECC5" s="73"/>
      <c r="ECD5" s="40"/>
      <c r="ECE5" s="150"/>
      <c r="ECF5" s="154"/>
      <c r="ECG5" s="16"/>
      <c r="ECH5" s="156"/>
      <c r="ECI5" s="156"/>
      <c r="ECJ5" s="40"/>
      <c r="ECK5" s="73"/>
      <c r="ECL5" s="40"/>
      <c r="ECM5" s="150"/>
      <c r="ECN5" s="154"/>
      <c r="ECO5" s="16"/>
      <c r="ECP5" s="156"/>
      <c r="ECQ5" s="156"/>
      <c r="ECR5" s="40"/>
      <c r="ECS5" s="73"/>
      <c r="ECT5" s="40"/>
      <c r="ECU5" s="150"/>
      <c r="ECV5" s="154"/>
      <c r="ECW5" s="16"/>
      <c r="ECX5" s="156"/>
      <c r="ECY5" s="156"/>
      <c r="ECZ5" s="40"/>
      <c r="EDA5" s="73"/>
      <c r="EDB5" s="40"/>
      <c r="EDC5" s="150"/>
      <c r="EDD5" s="154"/>
      <c r="EDE5" s="16"/>
      <c r="EDF5" s="156"/>
      <c r="EDG5" s="156"/>
      <c r="EDH5" s="40"/>
      <c r="EDI5" s="73"/>
      <c r="EDJ5" s="40"/>
      <c r="EDK5" s="150"/>
      <c r="EDL5" s="154"/>
      <c r="EDM5" s="16"/>
      <c r="EDN5" s="156"/>
      <c r="EDO5" s="156"/>
      <c r="EDP5" s="40"/>
      <c r="EDQ5" s="73"/>
      <c r="EDR5" s="40"/>
      <c r="EDS5" s="150"/>
      <c r="EDT5" s="154"/>
      <c r="EDU5" s="16"/>
      <c r="EDV5" s="156"/>
      <c r="EDW5" s="156"/>
      <c r="EDX5" s="40"/>
      <c r="EDY5" s="73"/>
      <c r="EDZ5" s="40"/>
      <c r="EEA5" s="150"/>
      <c r="EEB5" s="154"/>
      <c r="EEC5" s="16"/>
      <c r="EED5" s="156"/>
      <c r="EEE5" s="156"/>
      <c r="EEF5" s="40"/>
      <c r="EEG5" s="73"/>
      <c r="EEH5" s="40"/>
      <c r="EEI5" s="150"/>
      <c r="EEJ5" s="154"/>
      <c r="EEK5" s="16"/>
      <c r="EEL5" s="156"/>
      <c r="EEM5" s="156"/>
      <c r="EEN5" s="40"/>
      <c r="EEO5" s="73"/>
      <c r="EEP5" s="40"/>
      <c r="EEQ5" s="150"/>
      <c r="EER5" s="154"/>
      <c r="EES5" s="16"/>
      <c r="EET5" s="156"/>
      <c r="EEU5" s="156"/>
      <c r="EEV5" s="40"/>
      <c r="EEW5" s="73"/>
      <c r="EEX5" s="40"/>
      <c r="EEY5" s="150"/>
      <c r="EEZ5" s="154"/>
      <c r="EFA5" s="16"/>
      <c r="EFB5" s="156"/>
      <c r="EFC5" s="156"/>
      <c r="EFD5" s="40"/>
      <c r="EFE5" s="73"/>
      <c r="EFF5" s="40"/>
      <c r="EFG5" s="150"/>
      <c r="EFH5" s="154"/>
      <c r="EFI5" s="16"/>
      <c r="EFJ5" s="156"/>
      <c r="EFK5" s="156"/>
      <c r="EFL5" s="40"/>
      <c r="EFM5" s="73"/>
      <c r="EFN5" s="40"/>
      <c r="EFO5" s="150"/>
      <c r="EFP5" s="154"/>
      <c r="EFQ5" s="16"/>
      <c r="EFR5" s="156"/>
      <c r="EFS5" s="156"/>
      <c r="EFT5" s="40"/>
      <c r="EFU5" s="73"/>
      <c r="EFV5" s="40"/>
      <c r="EFW5" s="150"/>
      <c r="EFX5" s="154"/>
      <c r="EFY5" s="16"/>
      <c r="EFZ5" s="156"/>
      <c r="EGA5" s="156"/>
      <c r="EGB5" s="40"/>
      <c r="EGC5" s="73"/>
      <c r="EGD5" s="40"/>
      <c r="EGE5" s="150"/>
      <c r="EGF5" s="154"/>
      <c r="EGG5" s="16"/>
      <c r="EGH5" s="156"/>
      <c r="EGI5" s="156"/>
      <c r="EGJ5" s="40"/>
      <c r="EGK5" s="73"/>
      <c r="EGL5" s="40"/>
      <c r="EGM5" s="150"/>
      <c r="EGN5" s="154"/>
      <c r="EGO5" s="16"/>
      <c r="EGP5" s="156"/>
      <c r="EGQ5" s="156"/>
      <c r="EGR5" s="40"/>
      <c r="EGS5" s="73"/>
      <c r="EGT5" s="40"/>
      <c r="EGU5" s="150"/>
      <c r="EGV5" s="154"/>
      <c r="EGW5" s="16"/>
      <c r="EGX5" s="156"/>
      <c r="EGY5" s="156"/>
      <c r="EGZ5" s="40"/>
      <c r="EHA5" s="73"/>
      <c r="EHB5" s="40"/>
      <c r="EHC5" s="150"/>
      <c r="EHD5" s="154"/>
      <c r="EHE5" s="16"/>
      <c r="EHF5" s="156"/>
      <c r="EHG5" s="156"/>
      <c r="EHH5" s="40"/>
      <c r="EHI5" s="73"/>
      <c r="EHJ5" s="40"/>
      <c r="EHK5" s="150"/>
      <c r="EHL5" s="154"/>
      <c r="EHM5" s="16"/>
      <c r="EHN5" s="156"/>
      <c r="EHO5" s="156"/>
      <c r="EHP5" s="40"/>
      <c r="EHQ5" s="73"/>
      <c r="EHR5" s="40"/>
      <c r="EHS5" s="150"/>
      <c r="EHT5" s="154"/>
      <c r="EHU5" s="16"/>
      <c r="EHV5" s="156"/>
      <c r="EHW5" s="156"/>
      <c r="EHX5" s="40"/>
      <c r="EHY5" s="73"/>
      <c r="EHZ5" s="40"/>
      <c r="EIA5" s="150"/>
      <c r="EIB5" s="154"/>
      <c r="EIC5" s="16"/>
      <c r="EID5" s="156"/>
      <c r="EIE5" s="156"/>
      <c r="EIF5" s="40"/>
      <c r="EIG5" s="73"/>
      <c r="EIH5" s="40"/>
      <c r="EII5" s="150"/>
      <c r="EIJ5" s="154"/>
      <c r="EIK5" s="16"/>
      <c r="EIL5" s="156"/>
      <c r="EIM5" s="156"/>
      <c r="EIN5" s="40"/>
      <c r="EIO5" s="73"/>
      <c r="EIP5" s="40"/>
      <c r="EIQ5" s="150"/>
      <c r="EIR5" s="154"/>
      <c r="EIS5" s="16"/>
      <c r="EIT5" s="156"/>
      <c r="EIU5" s="156"/>
      <c r="EIV5" s="40"/>
      <c r="EIW5" s="73"/>
      <c r="EIX5" s="40"/>
      <c r="EIY5" s="150"/>
      <c r="EIZ5" s="154"/>
      <c r="EJA5" s="16"/>
      <c r="EJB5" s="156"/>
      <c r="EJC5" s="156"/>
      <c r="EJD5" s="40"/>
      <c r="EJE5" s="73"/>
      <c r="EJF5" s="40"/>
      <c r="EJG5" s="150"/>
      <c r="EJH5" s="154"/>
      <c r="EJI5" s="16"/>
      <c r="EJJ5" s="156"/>
      <c r="EJK5" s="156"/>
      <c r="EJL5" s="40"/>
      <c r="EJM5" s="73"/>
      <c r="EJN5" s="40"/>
      <c r="EJO5" s="150"/>
      <c r="EJP5" s="154"/>
      <c r="EJQ5" s="16"/>
      <c r="EJR5" s="156"/>
      <c r="EJS5" s="156"/>
      <c r="EJT5" s="40"/>
      <c r="EJU5" s="73"/>
      <c r="EJV5" s="40"/>
      <c r="EJW5" s="150"/>
      <c r="EJX5" s="154"/>
      <c r="EJY5" s="16"/>
      <c r="EJZ5" s="156"/>
      <c r="EKA5" s="156"/>
      <c r="EKB5" s="40"/>
      <c r="EKC5" s="73"/>
      <c r="EKD5" s="40"/>
      <c r="EKE5" s="150"/>
      <c r="EKF5" s="154"/>
      <c r="EKG5" s="16"/>
      <c r="EKH5" s="156"/>
      <c r="EKI5" s="156"/>
      <c r="EKJ5" s="40"/>
      <c r="EKK5" s="73"/>
      <c r="EKL5" s="40"/>
      <c r="EKM5" s="150"/>
      <c r="EKN5" s="154"/>
      <c r="EKO5" s="16"/>
      <c r="EKP5" s="156"/>
      <c r="EKQ5" s="156"/>
      <c r="EKR5" s="40"/>
      <c r="EKS5" s="73"/>
      <c r="EKT5" s="40"/>
      <c r="EKU5" s="150"/>
      <c r="EKV5" s="154"/>
      <c r="EKW5" s="16"/>
      <c r="EKX5" s="156"/>
      <c r="EKY5" s="156"/>
      <c r="EKZ5" s="40"/>
      <c r="ELA5" s="73"/>
      <c r="ELB5" s="40"/>
      <c r="ELC5" s="150"/>
      <c r="ELD5" s="154"/>
      <c r="ELE5" s="16"/>
      <c r="ELF5" s="156"/>
      <c r="ELG5" s="156"/>
      <c r="ELH5" s="40"/>
      <c r="ELI5" s="73"/>
      <c r="ELJ5" s="40"/>
      <c r="ELK5" s="150"/>
      <c r="ELL5" s="154"/>
      <c r="ELM5" s="16"/>
      <c r="ELN5" s="156"/>
      <c r="ELO5" s="156"/>
      <c r="ELP5" s="40"/>
      <c r="ELQ5" s="73"/>
      <c r="ELR5" s="40"/>
      <c r="ELS5" s="150"/>
      <c r="ELT5" s="154"/>
      <c r="ELU5" s="16"/>
      <c r="ELV5" s="156"/>
      <c r="ELW5" s="156"/>
      <c r="ELX5" s="40"/>
      <c r="ELY5" s="73"/>
      <c r="ELZ5" s="40"/>
      <c r="EMA5" s="150"/>
      <c r="EMB5" s="154"/>
      <c r="EMC5" s="16"/>
      <c r="EMD5" s="156"/>
      <c r="EME5" s="156"/>
      <c r="EMF5" s="40"/>
      <c r="EMG5" s="73"/>
      <c r="EMH5" s="40"/>
      <c r="EMI5" s="150"/>
      <c r="EMJ5" s="154"/>
      <c r="EMK5" s="16"/>
      <c r="EML5" s="156"/>
      <c r="EMM5" s="156"/>
      <c r="EMN5" s="40"/>
      <c r="EMO5" s="73"/>
      <c r="EMP5" s="40"/>
      <c r="EMQ5" s="150"/>
      <c r="EMR5" s="154"/>
      <c r="EMS5" s="16"/>
      <c r="EMT5" s="156"/>
      <c r="EMU5" s="156"/>
      <c r="EMV5" s="40"/>
      <c r="EMW5" s="73"/>
      <c r="EMX5" s="40"/>
      <c r="EMY5" s="150"/>
      <c r="EMZ5" s="154"/>
      <c r="ENA5" s="16"/>
      <c r="ENB5" s="156"/>
      <c r="ENC5" s="156"/>
      <c r="END5" s="40"/>
      <c r="ENE5" s="73"/>
      <c r="ENF5" s="40"/>
      <c r="ENG5" s="150"/>
      <c r="ENH5" s="154"/>
      <c r="ENI5" s="16"/>
      <c r="ENJ5" s="156"/>
      <c r="ENK5" s="156"/>
      <c r="ENL5" s="40"/>
      <c r="ENM5" s="73"/>
      <c r="ENN5" s="40"/>
      <c r="ENO5" s="150"/>
      <c r="ENP5" s="154"/>
      <c r="ENQ5" s="16"/>
      <c r="ENR5" s="156"/>
      <c r="ENS5" s="156"/>
      <c r="ENT5" s="40"/>
      <c r="ENU5" s="73"/>
      <c r="ENV5" s="40"/>
      <c r="ENW5" s="150"/>
      <c r="ENX5" s="154"/>
      <c r="ENY5" s="16"/>
      <c r="ENZ5" s="156"/>
      <c r="EOA5" s="156"/>
      <c r="EOB5" s="40"/>
      <c r="EOC5" s="73"/>
      <c r="EOD5" s="40"/>
      <c r="EOE5" s="150"/>
      <c r="EOF5" s="154"/>
      <c r="EOG5" s="16"/>
      <c r="EOH5" s="156"/>
      <c r="EOI5" s="156"/>
      <c r="EOJ5" s="40"/>
      <c r="EOK5" s="73"/>
      <c r="EOL5" s="40"/>
      <c r="EOM5" s="150"/>
      <c r="EON5" s="154"/>
      <c r="EOO5" s="16"/>
      <c r="EOP5" s="156"/>
      <c r="EOQ5" s="156"/>
      <c r="EOR5" s="40"/>
      <c r="EOS5" s="73"/>
      <c r="EOT5" s="40"/>
      <c r="EOU5" s="150"/>
      <c r="EOV5" s="154"/>
      <c r="EOW5" s="16"/>
      <c r="EOX5" s="156"/>
      <c r="EOY5" s="156"/>
      <c r="EOZ5" s="40"/>
      <c r="EPA5" s="73"/>
      <c r="EPB5" s="40"/>
      <c r="EPC5" s="150"/>
      <c r="EPD5" s="154"/>
      <c r="EPE5" s="16"/>
      <c r="EPF5" s="156"/>
      <c r="EPG5" s="156"/>
      <c r="EPH5" s="40"/>
      <c r="EPI5" s="73"/>
      <c r="EPJ5" s="40"/>
      <c r="EPK5" s="150"/>
      <c r="EPL5" s="154"/>
      <c r="EPM5" s="16"/>
      <c r="EPN5" s="156"/>
      <c r="EPO5" s="156"/>
      <c r="EPP5" s="40"/>
      <c r="EPQ5" s="73"/>
      <c r="EPR5" s="40"/>
      <c r="EPS5" s="150"/>
      <c r="EPT5" s="154"/>
      <c r="EPU5" s="16"/>
      <c r="EPV5" s="156"/>
      <c r="EPW5" s="156"/>
      <c r="EPX5" s="40"/>
      <c r="EPY5" s="73"/>
      <c r="EPZ5" s="40"/>
      <c r="EQA5" s="150"/>
      <c r="EQB5" s="154"/>
      <c r="EQC5" s="16"/>
      <c r="EQD5" s="156"/>
      <c r="EQE5" s="156"/>
      <c r="EQF5" s="40"/>
      <c r="EQG5" s="73"/>
      <c r="EQH5" s="40"/>
      <c r="EQI5" s="150"/>
      <c r="EQJ5" s="154"/>
      <c r="EQK5" s="16"/>
      <c r="EQL5" s="156"/>
      <c r="EQM5" s="156"/>
      <c r="EQN5" s="40"/>
      <c r="EQO5" s="73"/>
      <c r="EQP5" s="40"/>
      <c r="EQQ5" s="150"/>
      <c r="EQR5" s="154"/>
      <c r="EQS5" s="16"/>
      <c r="EQT5" s="156"/>
      <c r="EQU5" s="156"/>
      <c r="EQV5" s="40"/>
      <c r="EQW5" s="73"/>
      <c r="EQX5" s="40"/>
      <c r="EQY5" s="150"/>
      <c r="EQZ5" s="154"/>
      <c r="ERA5" s="16"/>
      <c r="ERB5" s="156"/>
      <c r="ERC5" s="156"/>
      <c r="ERD5" s="40"/>
      <c r="ERE5" s="73"/>
      <c r="ERF5" s="40"/>
      <c r="ERG5" s="150"/>
      <c r="ERH5" s="154"/>
      <c r="ERI5" s="16"/>
      <c r="ERJ5" s="156"/>
      <c r="ERK5" s="156"/>
      <c r="ERL5" s="40"/>
      <c r="ERM5" s="73"/>
      <c r="ERN5" s="40"/>
      <c r="ERO5" s="150"/>
      <c r="ERP5" s="154"/>
      <c r="ERQ5" s="16"/>
      <c r="ERR5" s="156"/>
      <c r="ERS5" s="156"/>
      <c r="ERT5" s="40"/>
      <c r="ERU5" s="73"/>
      <c r="ERV5" s="40"/>
      <c r="ERW5" s="150"/>
      <c r="ERX5" s="154"/>
      <c r="ERY5" s="16"/>
      <c r="ERZ5" s="156"/>
      <c r="ESA5" s="156"/>
      <c r="ESB5" s="40"/>
      <c r="ESC5" s="73"/>
      <c r="ESD5" s="40"/>
      <c r="ESE5" s="150"/>
      <c r="ESF5" s="154"/>
      <c r="ESG5" s="16"/>
      <c r="ESH5" s="156"/>
      <c r="ESI5" s="156"/>
      <c r="ESJ5" s="40"/>
      <c r="ESK5" s="73"/>
      <c r="ESL5" s="40"/>
      <c r="ESM5" s="150"/>
      <c r="ESN5" s="154"/>
      <c r="ESO5" s="16"/>
      <c r="ESP5" s="156"/>
      <c r="ESQ5" s="156"/>
      <c r="ESR5" s="40"/>
      <c r="ESS5" s="73"/>
      <c r="EST5" s="40"/>
      <c r="ESU5" s="150"/>
      <c r="ESV5" s="154"/>
      <c r="ESW5" s="16"/>
      <c r="ESX5" s="156"/>
      <c r="ESY5" s="156"/>
      <c r="ESZ5" s="40"/>
      <c r="ETA5" s="73"/>
      <c r="ETB5" s="40"/>
      <c r="ETC5" s="150"/>
      <c r="ETD5" s="154"/>
      <c r="ETE5" s="16"/>
      <c r="ETF5" s="156"/>
      <c r="ETG5" s="156"/>
      <c r="ETH5" s="40"/>
      <c r="ETI5" s="73"/>
      <c r="ETJ5" s="40"/>
      <c r="ETK5" s="150"/>
      <c r="ETL5" s="154"/>
      <c r="ETM5" s="16"/>
      <c r="ETN5" s="156"/>
      <c r="ETO5" s="156"/>
      <c r="ETP5" s="40"/>
      <c r="ETQ5" s="73"/>
      <c r="ETR5" s="40"/>
      <c r="ETS5" s="150"/>
      <c r="ETT5" s="154"/>
      <c r="ETU5" s="16"/>
      <c r="ETV5" s="156"/>
      <c r="ETW5" s="156"/>
      <c r="ETX5" s="40"/>
      <c r="ETY5" s="73"/>
      <c r="ETZ5" s="40"/>
      <c r="EUA5" s="150"/>
      <c r="EUB5" s="154"/>
      <c r="EUC5" s="16"/>
      <c r="EUD5" s="156"/>
      <c r="EUE5" s="156"/>
      <c r="EUF5" s="40"/>
      <c r="EUG5" s="73"/>
      <c r="EUH5" s="40"/>
      <c r="EUI5" s="150"/>
      <c r="EUJ5" s="154"/>
      <c r="EUK5" s="16"/>
      <c r="EUL5" s="156"/>
      <c r="EUM5" s="156"/>
      <c r="EUN5" s="40"/>
      <c r="EUO5" s="73"/>
      <c r="EUP5" s="40"/>
      <c r="EUQ5" s="150"/>
      <c r="EUR5" s="154"/>
      <c r="EUS5" s="16"/>
      <c r="EUT5" s="156"/>
      <c r="EUU5" s="156"/>
      <c r="EUV5" s="40"/>
      <c r="EUW5" s="73"/>
      <c r="EUX5" s="40"/>
      <c r="EUY5" s="150"/>
      <c r="EUZ5" s="154"/>
      <c r="EVA5" s="16"/>
      <c r="EVB5" s="156"/>
      <c r="EVC5" s="156"/>
      <c r="EVD5" s="40"/>
      <c r="EVE5" s="73"/>
      <c r="EVF5" s="40"/>
      <c r="EVG5" s="150"/>
      <c r="EVH5" s="154"/>
      <c r="EVI5" s="16"/>
      <c r="EVJ5" s="156"/>
      <c r="EVK5" s="156"/>
      <c r="EVL5" s="40"/>
      <c r="EVM5" s="73"/>
      <c r="EVN5" s="40"/>
      <c r="EVO5" s="150"/>
      <c r="EVP5" s="154"/>
      <c r="EVQ5" s="16"/>
      <c r="EVR5" s="156"/>
      <c r="EVS5" s="156"/>
      <c r="EVT5" s="40"/>
      <c r="EVU5" s="73"/>
      <c r="EVV5" s="40"/>
      <c r="EVW5" s="150"/>
      <c r="EVX5" s="154"/>
      <c r="EVY5" s="16"/>
      <c r="EVZ5" s="156"/>
      <c r="EWA5" s="156"/>
      <c r="EWB5" s="40"/>
      <c r="EWC5" s="73"/>
      <c r="EWD5" s="40"/>
      <c r="EWE5" s="150"/>
      <c r="EWF5" s="154"/>
      <c r="EWG5" s="16"/>
      <c r="EWH5" s="156"/>
      <c r="EWI5" s="156"/>
      <c r="EWJ5" s="40"/>
      <c r="EWK5" s="73"/>
      <c r="EWL5" s="40"/>
      <c r="EWM5" s="150"/>
      <c r="EWN5" s="154"/>
      <c r="EWO5" s="16"/>
      <c r="EWP5" s="156"/>
      <c r="EWQ5" s="156"/>
      <c r="EWR5" s="40"/>
      <c r="EWS5" s="73"/>
      <c r="EWT5" s="40"/>
      <c r="EWU5" s="150"/>
      <c r="EWV5" s="154"/>
      <c r="EWW5" s="16"/>
      <c r="EWX5" s="156"/>
      <c r="EWY5" s="156"/>
      <c r="EWZ5" s="40"/>
      <c r="EXA5" s="73"/>
      <c r="EXB5" s="40"/>
      <c r="EXC5" s="150"/>
      <c r="EXD5" s="154"/>
      <c r="EXE5" s="16"/>
      <c r="EXF5" s="156"/>
      <c r="EXG5" s="156"/>
      <c r="EXH5" s="40"/>
      <c r="EXI5" s="73"/>
      <c r="EXJ5" s="40"/>
      <c r="EXK5" s="150"/>
      <c r="EXL5" s="154"/>
      <c r="EXM5" s="16"/>
      <c r="EXN5" s="156"/>
      <c r="EXO5" s="156"/>
      <c r="EXP5" s="40"/>
      <c r="EXQ5" s="73"/>
      <c r="EXR5" s="40"/>
      <c r="EXS5" s="150"/>
      <c r="EXT5" s="154"/>
      <c r="EXU5" s="16"/>
      <c r="EXV5" s="156"/>
      <c r="EXW5" s="156"/>
      <c r="EXX5" s="40"/>
      <c r="EXY5" s="73"/>
      <c r="EXZ5" s="40"/>
      <c r="EYA5" s="150"/>
      <c r="EYB5" s="154"/>
      <c r="EYC5" s="16"/>
      <c r="EYD5" s="156"/>
      <c r="EYE5" s="156"/>
      <c r="EYF5" s="40"/>
      <c r="EYG5" s="73"/>
      <c r="EYH5" s="40"/>
      <c r="EYI5" s="150"/>
      <c r="EYJ5" s="154"/>
      <c r="EYK5" s="16"/>
      <c r="EYL5" s="156"/>
      <c r="EYM5" s="156"/>
      <c r="EYN5" s="40"/>
      <c r="EYO5" s="73"/>
      <c r="EYP5" s="40"/>
      <c r="EYQ5" s="150"/>
      <c r="EYR5" s="154"/>
      <c r="EYS5" s="16"/>
      <c r="EYT5" s="156"/>
      <c r="EYU5" s="156"/>
      <c r="EYV5" s="40"/>
      <c r="EYW5" s="73"/>
      <c r="EYX5" s="40"/>
      <c r="EYY5" s="150"/>
      <c r="EYZ5" s="154"/>
      <c r="EZA5" s="16"/>
      <c r="EZB5" s="156"/>
      <c r="EZC5" s="156"/>
      <c r="EZD5" s="40"/>
      <c r="EZE5" s="73"/>
      <c r="EZF5" s="40"/>
      <c r="EZG5" s="150"/>
      <c r="EZH5" s="154"/>
      <c r="EZI5" s="16"/>
      <c r="EZJ5" s="156"/>
      <c r="EZK5" s="156"/>
      <c r="EZL5" s="40"/>
      <c r="EZM5" s="73"/>
      <c r="EZN5" s="40"/>
      <c r="EZO5" s="150"/>
      <c r="EZP5" s="154"/>
      <c r="EZQ5" s="16"/>
      <c r="EZR5" s="156"/>
      <c r="EZS5" s="156"/>
      <c r="EZT5" s="40"/>
      <c r="EZU5" s="73"/>
      <c r="EZV5" s="40"/>
      <c r="EZW5" s="150"/>
      <c r="EZX5" s="154"/>
      <c r="EZY5" s="16"/>
      <c r="EZZ5" s="156"/>
      <c r="FAA5" s="156"/>
      <c r="FAB5" s="40"/>
      <c r="FAC5" s="73"/>
      <c r="FAD5" s="40"/>
      <c r="FAE5" s="150"/>
      <c r="FAF5" s="154"/>
      <c r="FAG5" s="16"/>
      <c r="FAH5" s="156"/>
      <c r="FAI5" s="156"/>
      <c r="FAJ5" s="40"/>
      <c r="FAK5" s="73"/>
      <c r="FAL5" s="40"/>
      <c r="FAM5" s="150"/>
      <c r="FAN5" s="154"/>
      <c r="FAO5" s="16"/>
      <c r="FAP5" s="156"/>
      <c r="FAQ5" s="156"/>
      <c r="FAR5" s="40"/>
      <c r="FAS5" s="73"/>
      <c r="FAT5" s="40"/>
      <c r="FAU5" s="150"/>
      <c r="FAV5" s="154"/>
      <c r="FAW5" s="16"/>
      <c r="FAX5" s="156"/>
      <c r="FAY5" s="156"/>
      <c r="FAZ5" s="40"/>
      <c r="FBA5" s="73"/>
      <c r="FBB5" s="40"/>
      <c r="FBC5" s="150"/>
      <c r="FBD5" s="154"/>
      <c r="FBE5" s="16"/>
      <c r="FBF5" s="156"/>
      <c r="FBG5" s="156"/>
      <c r="FBH5" s="40"/>
      <c r="FBI5" s="73"/>
      <c r="FBJ5" s="40"/>
      <c r="FBK5" s="150"/>
      <c r="FBL5" s="154"/>
      <c r="FBM5" s="16"/>
      <c r="FBN5" s="156"/>
      <c r="FBO5" s="156"/>
      <c r="FBP5" s="40"/>
      <c r="FBQ5" s="73"/>
      <c r="FBR5" s="40"/>
      <c r="FBS5" s="150"/>
      <c r="FBT5" s="154"/>
      <c r="FBU5" s="16"/>
      <c r="FBV5" s="156"/>
      <c r="FBW5" s="156"/>
      <c r="FBX5" s="40"/>
      <c r="FBY5" s="73"/>
      <c r="FBZ5" s="40"/>
      <c r="FCA5" s="150"/>
      <c r="FCB5" s="154"/>
      <c r="FCC5" s="16"/>
      <c r="FCD5" s="156"/>
      <c r="FCE5" s="156"/>
      <c r="FCF5" s="40"/>
      <c r="FCG5" s="73"/>
      <c r="FCH5" s="40"/>
      <c r="FCI5" s="150"/>
      <c r="FCJ5" s="154"/>
      <c r="FCK5" s="16"/>
      <c r="FCL5" s="156"/>
      <c r="FCM5" s="156"/>
      <c r="FCN5" s="40"/>
      <c r="FCO5" s="73"/>
      <c r="FCP5" s="40"/>
      <c r="FCQ5" s="150"/>
      <c r="FCR5" s="154"/>
      <c r="FCS5" s="16"/>
      <c r="FCT5" s="156"/>
      <c r="FCU5" s="156"/>
      <c r="FCV5" s="40"/>
      <c r="FCW5" s="73"/>
      <c r="FCX5" s="40"/>
      <c r="FCY5" s="150"/>
      <c r="FCZ5" s="154"/>
      <c r="FDA5" s="16"/>
      <c r="FDB5" s="156"/>
      <c r="FDC5" s="156"/>
      <c r="FDD5" s="40"/>
      <c r="FDE5" s="73"/>
      <c r="FDF5" s="40"/>
      <c r="FDG5" s="150"/>
      <c r="FDH5" s="154"/>
      <c r="FDI5" s="16"/>
      <c r="FDJ5" s="156"/>
      <c r="FDK5" s="156"/>
      <c r="FDL5" s="40"/>
      <c r="FDM5" s="73"/>
      <c r="FDN5" s="40"/>
      <c r="FDO5" s="150"/>
      <c r="FDP5" s="154"/>
      <c r="FDQ5" s="16"/>
      <c r="FDR5" s="156"/>
      <c r="FDS5" s="156"/>
      <c r="FDT5" s="40"/>
      <c r="FDU5" s="73"/>
      <c r="FDV5" s="40"/>
      <c r="FDW5" s="150"/>
      <c r="FDX5" s="154"/>
      <c r="FDY5" s="16"/>
      <c r="FDZ5" s="156"/>
      <c r="FEA5" s="156"/>
      <c r="FEB5" s="40"/>
      <c r="FEC5" s="73"/>
      <c r="FED5" s="40"/>
      <c r="FEE5" s="150"/>
      <c r="FEF5" s="154"/>
      <c r="FEG5" s="16"/>
      <c r="FEH5" s="156"/>
      <c r="FEI5" s="156"/>
      <c r="FEJ5" s="40"/>
      <c r="FEK5" s="73"/>
      <c r="FEL5" s="40"/>
      <c r="FEM5" s="150"/>
      <c r="FEN5" s="154"/>
      <c r="FEO5" s="16"/>
      <c r="FEP5" s="156"/>
      <c r="FEQ5" s="156"/>
      <c r="FER5" s="40"/>
      <c r="FES5" s="73"/>
      <c r="FET5" s="40"/>
      <c r="FEU5" s="150"/>
      <c r="FEV5" s="154"/>
      <c r="FEW5" s="16"/>
      <c r="FEX5" s="156"/>
      <c r="FEY5" s="156"/>
      <c r="FEZ5" s="40"/>
      <c r="FFA5" s="73"/>
      <c r="FFB5" s="40"/>
      <c r="FFC5" s="150"/>
      <c r="FFD5" s="154"/>
      <c r="FFE5" s="16"/>
      <c r="FFF5" s="156"/>
      <c r="FFG5" s="156"/>
      <c r="FFH5" s="40"/>
      <c r="FFI5" s="73"/>
      <c r="FFJ5" s="40"/>
      <c r="FFK5" s="150"/>
      <c r="FFL5" s="154"/>
      <c r="FFM5" s="16"/>
      <c r="FFN5" s="156"/>
      <c r="FFO5" s="156"/>
      <c r="FFP5" s="40"/>
      <c r="FFQ5" s="73"/>
      <c r="FFR5" s="40"/>
      <c r="FFS5" s="150"/>
      <c r="FFT5" s="154"/>
      <c r="FFU5" s="16"/>
      <c r="FFV5" s="156"/>
      <c r="FFW5" s="156"/>
      <c r="FFX5" s="40"/>
      <c r="FFY5" s="73"/>
      <c r="FFZ5" s="40"/>
      <c r="FGA5" s="150"/>
      <c r="FGB5" s="154"/>
      <c r="FGC5" s="16"/>
      <c r="FGD5" s="156"/>
      <c r="FGE5" s="156"/>
      <c r="FGF5" s="40"/>
      <c r="FGG5" s="73"/>
      <c r="FGH5" s="40"/>
      <c r="FGI5" s="150"/>
      <c r="FGJ5" s="154"/>
      <c r="FGK5" s="16"/>
      <c r="FGL5" s="156"/>
      <c r="FGM5" s="156"/>
      <c r="FGN5" s="40"/>
      <c r="FGO5" s="73"/>
      <c r="FGP5" s="40"/>
      <c r="FGQ5" s="150"/>
      <c r="FGR5" s="154"/>
      <c r="FGS5" s="16"/>
      <c r="FGT5" s="156"/>
      <c r="FGU5" s="156"/>
      <c r="FGV5" s="40"/>
      <c r="FGW5" s="73"/>
      <c r="FGX5" s="40"/>
      <c r="FGY5" s="150"/>
      <c r="FGZ5" s="154"/>
      <c r="FHA5" s="16"/>
      <c r="FHB5" s="156"/>
      <c r="FHC5" s="156"/>
      <c r="FHD5" s="40"/>
      <c r="FHE5" s="73"/>
      <c r="FHF5" s="40"/>
      <c r="FHG5" s="150"/>
      <c r="FHH5" s="154"/>
      <c r="FHI5" s="16"/>
      <c r="FHJ5" s="156"/>
      <c r="FHK5" s="156"/>
      <c r="FHL5" s="40"/>
      <c r="FHM5" s="73"/>
      <c r="FHN5" s="40"/>
      <c r="FHO5" s="150"/>
      <c r="FHP5" s="154"/>
      <c r="FHQ5" s="16"/>
      <c r="FHR5" s="156"/>
      <c r="FHS5" s="156"/>
      <c r="FHT5" s="40"/>
      <c r="FHU5" s="73"/>
      <c r="FHV5" s="40"/>
      <c r="FHW5" s="150"/>
      <c r="FHX5" s="154"/>
      <c r="FHY5" s="16"/>
      <c r="FHZ5" s="156"/>
      <c r="FIA5" s="156"/>
      <c r="FIB5" s="40"/>
      <c r="FIC5" s="73"/>
      <c r="FID5" s="40"/>
      <c r="FIE5" s="150"/>
      <c r="FIF5" s="154"/>
      <c r="FIG5" s="16"/>
      <c r="FIH5" s="156"/>
      <c r="FII5" s="156"/>
      <c r="FIJ5" s="40"/>
      <c r="FIK5" s="73"/>
      <c r="FIL5" s="40"/>
      <c r="FIM5" s="150"/>
      <c r="FIN5" s="154"/>
      <c r="FIO5" s="16"/>
      <c r="FIP5" s="156"/>
      <c r="FIQ5" s="156"/>
      <c r="FIR5" s="40"/>
      <c r="FIS5" s="73"/>
      <c r="FIT5" s="40"/>
      <c r="FIU5" s="150"/>
      <c r="FIV5" s="154"/>
      <c r="FIW5" s="16"/>
      <c r="FIX5" s="156"/>
      <c r="FIY5" s="156"/>
      <c r="FIZ5" s="40"/>
      <c r="FJA5" s="73"/>
      <c r="FJB5" s="40"/>
      <c r="FJC5" s="150"/>
      <c r="FJD5" s="154"/>
      <c r="FJE5" s="16"/>
      <c r="FJF5" s="156"/>
      <c r="FJG5" s="156"/>
      <c r="FJH5" s="40"/>
      <c r="FJI5" s="73"/>
      <c r="FJJ5" s="40"/>
      <c r="FJK5" s="150"/>
      <c r="FJL5" s="154"/>
      <c r="FJM5" s="16"/>
      <c r="FJN5" s="156"/>
      <c r="FJO5" s="156"/>
      <c r="FJP5" s="40"/>
      <c r="FJQ5" s="73"/>
      <c r="FJR5" s="40"/>
      <c r="FJS5" s="150"/>
      <c r="FJT5" s="154"/>
      <c r="FJU5" s="16"/>
      <c r="FJV5" s="156"/>
      <c r="FJW5" s="156"/>
      <c r="FJX5" s="40"/>
      <c r="FJY5" s="73"/>
      <c r="FJZ5" s="40"/>
      <c r="FKA5" s="150"/>
      <c r="FKB5" s="154"/>
      <c r="FKC5" s="16"/>
      <c r="FKD5" s="156"/>
      <c r="FKE5" s="156"/>
      <c r="FKF5" s="40"/>
      <c r="FKG5" s="73"/>
      <c r="FKH5" s="40"/>
      <c r="FKI5" s="150"/>
      <c r="FKJ5" s="154"/>
      <c r="FKK5" s="16"/>
      <c r="FKL5" s="156"/>
      <c r="FKM5" s="156"/>
      <c r="FKN5" s="40"/>
      <c r="FKO5" s="73"/>
      <c r="FKP5" s="40"/>
      <c r="FKQ5" s="150"/>
      <c r="FKR5" s="154"/>
      <c r="FKS5" s="16"/>
      <c r="FKT5" s="156"/>
      <c r="FKU5" s="156"/>
      <c r="FKV5" s="40"/>
      <c r="FKW5" s="73"/>
      <c r="FKX5" s="40"/>
      <c r="FKY5" s="150"/>
      <c r="FKZ5" s="154"/>
      <c r="FLA5" s="16"/>
      <c r="FLB5" s="156"/>
      <c r="FLC5" s="156"/>
      <c r="FLD5" s="40"/>
      <c r="FLE5" s="73"/>
      <c r="FLF5" s="40"/>
      <c r="FLG5" s="150"/>
      <c r="FLH5" s="154"/>
      <c r="FLI5" s="16"/>
      <c r="FLJ5" s="156"/>
      <c r="FLK5" s="156"/>
      <c r="FLL5" s="40"/>
      <c r="FLM5" s="73"/>
      <c r="FLN5" s="40"/>
      <c r="FLO5" s="150"/>
      <c r="FLP5" s="154"/>
      <c r="FLQ5" s="16"/>
      <c r="FLR5" s="156"/>
      <c r="FLS5" s="156"/>
      <c r="FLT5" s="40"/>
      <c r="FLU5" s="73"/>
      <c r="FLV5" s="40"/>
      <c r="FLW5" s="150"/>
      <c r="FLX5" s="154"/>
      <c r="FLY5" s="16"/>
      <c r="FLZ5" s="156"/>
      <c r="FMA5" s="156"/>
      <c r="FMB5" s="40"/>
      <c r="FMC5" s="73"/>
      <c r="FMD5" s="40"/>
      <c r="FME5" s="150"/>
      <c r="FMF5" s="154"/>
      <c r="FMG5" s="16"/>
      <c r="FMH5" s="156"/>
      <c r="FMI5" s="156"/>
      <c r="FMJ5" s="40"/>
      <c r="FMK5" s="73"/>
      <c r="FML5" s="40"/>
      <c r="FMM5" s="150"/>
      <c r="FMN5" s="154"/>
      <c r="FMO5" s="16"/>
      <c r="FMP5" s="156"/>
      <c r="FMQ5" s="156"/>
      <c r="FMR5" s="40"/>
      <c r="FMS5" s="73"/>
      <c r="FMT5" s="40"/>
      <c r="FMU5" s="150"/>
      <c r="FMV5" s="154"/>
      <c r="FMW5" s="16"/>
      <c r="FMX5" s="156"/>
      <c r="FMY5" s="156"/>
      <c r="FMZ5" s="40"/>
      <c r="FNA5" s="73"/>
      <c r="FNB5" s="40"/>
      <c r="FNC5" s="150"/>
      <c r="FND5" s="154"/>
      <c r="FNE5" s="16"/>
      <c r="FNF5" s="156"/>
      <c r="FNG5" s="156"/>
      <c r="FNH5" s="40"/>
      <c r="FNI5" s="73"/>
      <c r="FNJ5" s="40"/>
      <c r="FNK5" s="150"/>
      <c r="FNL5" s="154"/>
      <c r="FNM5" s="16"/>
      <c r="FNN5" s="156"/>
      <c r="FNO5" s="156"/>
      <c r="FNP5" s="40"/>
      <c r="FNQ5" s="73"/>
      <c r="FNR5" s="40"/>
      <c r="FNS5" s="150"/>
      <c r="FNT5" s="154"/>
      <c r="FNU5" s="16"/>
      <c r="FNV5" s="156"/>
      <c r="FNW5" s="156"/>
      <c r="FNX5" s="40"/>
      <c r="FNY5" s="73"/>
      <c r="FNZ5" s="40"/>
      <c r="FOA5" s="150"/>
      <c r="FOB5" s="154"/>
      <c r="FOC5" s="16"/>
      <c r="FOD5" s="156"/>
      <c r="FOE5" s="156"/>
      <c r="FOF5" s="40"/>
      <c r="FOG5" s="73"/>
      <c r="FOH5" s="40"/>
      <c r="FOI5" s="150"/>
      <c r="FOJ5" s="154"/>
      <c r="FOK5" s="16"/>
      <c r="FOL5" s="156"/>
      <c r="FOM5" s="156"/>
      <c r="FON5" s="40"/>
      <c r="FOO5" s="73"/>
      <c r="FOP5" s="40"/>
      <c r="FOQ5" s="150"/>
      <c r="FOR5" s="154"/>
      <c r="FOS5" s="16"/>
      <c r="FOT5" s="156"/>
      <c r="FOU5" s="156"/>
      <c r="FOV5" s="40"/>
      <c r="FOW5" s="73"/>
      <c r="FOX5" s="40"/>
      <c r="FOY5" s="150"/>
      <c r="FOZ5" s="154"/>
      <c r="FPA5" s="16"/>
      <c r="FPB5" s="156"/>
      <c r="FPC5" s="156"/>
      <c r="FPD5" s="40"/>
      <c r="FPE5" s="73"/>
      <c r="FPF5" s="40"/>
      <c r="FPG5" s="150"/>
      <c r="FPH5" s="154"/>
      <c r="FPI5" s="16"/>
      <c r="FPJ5" s="156"/>
      <c r="FPK5" s="156"/>
      <c r="FPL5" s="40"/>
      <c r="FPM5" s="73"/>
      <c r="FPN5" s="40"/>
      <c r="FPO5" s="150"/>
      <c r="FPP5" s="154"/>
      <c r="FPQ5" s="16"/>
      <c r="FPR5" s="156"/>
      <c r="FPS5" s="156"/>
      <c r="FPT5" s="40"/>
      <c r="FPU5" s="73"/>
      <c r="FPV5" s="40"/>
      <c r="FPW5" s="150"/>
      <c r="FPX5" s="154"/>
      <c r="FPY5" s="16"/>
      <c r="FPZ5" s="156"/>
      <c r="FQA5" s="156"/>
      <c r="FQB5" s="40"/>
      <c r="FQC5" s="73"/>
      <c r="FQD5" s="40"/>
      <c r="FQE5" s="150"/>
      <c r="FQF5" s="154"/>
      <c r="FQG5" s="16"/>
      <c r="FQH5" s="156"/>
      <c r="FQI5" s="156"/>
      <c r="FQJ5" s="40"/>
      <c r="FQK5" s="73"/>
      <c r="FQL5" s="40"/>
      <c r="FQM5" s="150"/>
      <c r="FQN5" s="154"/>
      <c r="FQO5" s="16"/>
      <c r="FQP5" s="156"/>
      <c r="FQQ5" s="156"/>
      <c r="FQR5" s="40"/>
      <c r="FQS5" s="73"/>
      <c r="FQT5" s="40"/>
      <c r="FQU5" s="150"/>
      <c r="FQV5" s="154"/>
      <c r="FQW5" s="16"/>
      <c r="FQX5" s="156"/>
      <c r="FQY5" s="156"/>
      <c r="FQZ5" s="40"/>
      <c r="FRA5" s="73"/>
      <c r="FRB5" s="40"/>
      <c r="FRC5" s="150"/>
      <c r="FRD5" s="154"/>
      <c r="FRE5" s="16"/>
      <c r="FRF5" s="156"/>
      <c r="FRG5" s="156"/>
      <c r="FRH5" s="40"/>
      <c r="FRI5" s="73"/>
      <c r="FRJ5" s="40"/>
      <c r="FRK5" s="150"/>
      <c r="FRL5" s="154"/>
      <c r="FRM5" s="16"/>
      <c r="FRN5" s="156"/>
      <c r="FRO5" s="156"/>
      <c r="FRP5" s="40"/>
      <c r="FRQ5" s="73"/>
      <c r="FRR5" s="40"/>
      <c r="FRS5" s="150"/>
      <c r="FRT5" s="154"/>
      <c r="FRU5" s="16"/>
      <c r="FRV5" s="156"/>
      <c r="FRW5" s="156"/>
      <c r="FRX5" s="40"/>
      <c r="FRY5" s="73"/>
      <c r="FRZ5" s="40"/>
      <c r="FSA5" s="150"/>
      <c r="FSB5" s="154"/>
      <c r="FSC5" s="16"/>
      <c r="FSD5" s="156"/>
      <c r="FSE5" s="156"/>
      <c r="FSF5" s="40"/>
      <c r="FSG5" s="73"/>
      <c r="FSH5" s="40"/>
      <c r="FSI5" s="150"/>
      <c r="FSJ5" s="154"/>
      <c r="FSK5" s="16"/>
      <c r="FSL5" s="156"/>
      <c r="FSM5" s="156"/>
      <c r="FSN5" s="40"/>
      <c r="FSO5" s="73"/>
      <c r="FSP5" s="40"/>
      <c r="FSQ5" s="150"/>
      <c r="FSR5" s="154"/>
      <c r="FSS5" s="16"/>
      <c r="FST5" s="156"/>
      <c r="FSU5" s="156"/>
      <c r="FSV5" s="40"/>
      <c r="FSW5" s="73"/>
      <c r="FSX5" s="40"/>
      <c r="FSY5" s="150"/>
      <c r="FSZ5" s="154"/>
      <c r="FTA5" s="16"/>
      <c r="FTB5" s="156"/>
      <c r="FTC5" s="156"/>
      <c r="FTD5" s="40"/>
      <c r="FTE5" s="73"/>
      <c r="FTF5" s="40"/>
      <c r="FTG5" s="150"/>
      <c r="FTH5" s="154"/>
      <c r="FTI5" s="16"/>
      <c r="FTJ5" s="156"/>
      <c r="FTK5" s="156"/>
      <c r="FTL5" s="40"/>
      <c r="FTM5" s="73"/>
      <c r="FTN5" s="40"/>
      <c r="FTO5" s="150"/>
      <c r="FTP5" s="154"/>
      <c r="FTQ5" s="16"/>
      <c r="FTR5" s="156"/>
      <c r="FTS5" s="156"/>
      <c r="FTT5" s="40"/>
      <c r="FTU5" s="73"/>
      <c r="FTV5" s="40"/>
      <c r="FTW5" s="150"/>
      <c r="FTX5" s="154"/>
      <c r="FTY5" s="16"/>
      <c r="FTZ5" s="156"/>
      <c r="FUA5" s="156"/>
      <c r="FUB5" s="40"/>
      <c r="FUC5" s="73"/>
      <c r="FUD5" s="40"/>
      <c r="FUE5" s="150"/>
      <c r="FUF5" s="154"/>
      <c r="FUG5" s="16"/>
      <c r="FUH5" s="156"/>
      <c r="FUI5" s="156"/>
      <c r="FUJ5" s="40"/>
      <c r="FUK5" s="73"/>
      <c r="FUL5" s="40"/>
      <c r="FUM5" s="150"/>
      <c r="FUN5" s="154"/>
      <c r="FUO5" s="16"/>
      <c r="FUP5" s="156"/>
      <c r="FUQ5" s="156"/>
      <c r="FUR5" s="40"/>
      <c r="FUS5" s="73"/>
      <c r="FUT5" s="40"/>
      <c r="FUU5" s="150"/>
      <c r="FUV5" s="154"/>
      <c r="FUW5" s="16"/>
      <c r="FUX5" s="156"/>
      <c r="FUY5" s="156"/>
      <c r="FUZ5" s="40"/>
      <c r="FVA5" s="73"/>
      <c r="FVB5" s="40"/>
      <c r="FVC5" s="150"/>
      <c r="FVD5" s="154"/>
      <c r="FVE5" s="16"/>
      <c r="FVF5" s="156"/>
      <c r="FVG5" s="156"/>
      <c r="FVH5" s="40"/>
      <c r="FVI5" s="73"/>
      <c r="FVJ5" s="40"/>
      <c r="FVK5" s="150"/>
      <c r="FVL5" s="154"/>
      <c r="FVM5" s="16"/>
      <c r="FVN5" s="156"/>
      <c r="FVO5" s="156"/>
      <c r="FVP5" s="40"/>
      <c r="FVQ5" s="73"/>
      <c r="FVR5" s="40"/>
      <c r="FVS5" s="150"/>
      <c r="FVT5" s="154"/>
      <c r="FVU5" s="16"/>
      <c r="FVV5" s="156"/>
      <c r="FVW5" s="156"/>
      <c r="FVX5" s="40"/>
      <c r="FVY5" s="73"/>
      <c r="FVZ5" s="40"/>
      <c r="FWA5" s="150"/>
      <c r="FWB5" s="154"/>
      <c r="FWC5" s="16"/>
      <c r="FWD5" s="156"/>
      <c r="FWE5" s="156"/>
      <c r="FWF5" s="40"/>
      <c r="FWG5" s="73"/>
      <c r="FWH5" s="40"/>
      <c r="FWI5" s="150"/>
      <c r="FWJ5" s="154"/>
      <c r="FWK5" s="16"/>
      <c r="FWL5" s="156"/>
      <c r="FWM5" s="156"/>
      <c r="FWN5" s="40"/>
      <c r="FWO5" s="73"/>
      <c r="FWP5" s="40"/>
      <c r="FWQ5" s="150"/>
      <c r="FWR5" s="154"/>
      <c r="FWS5" s="16"/>
      <c r="FWT5" s="156"/>
      <c r="FWU5" s="156"/>
      <c r="FWV5" s="40"/>
      <c r="FWW5" s="73"/>
      <c r="FWX5" s="40"/>
      <c r="FWY5" s="150"/>
      <c r="FWZ5" s="154"/>
      <c r="FXA5" s="16"/>
      <c r="FXB5" s="156"/>
      <c r="FXC5" s="156"/>
      <c r="FXD5" s="40"/>
      <c r="FXE5" s="73"/>
      <c r="FXF5" s="40"/>
      <c r="FXG5" s="150"/>
      <c r="FXH5" s="154"/>
      <c r="FXI5" s="16"/>
      <c r="FXJ5" s="156"/>
      <c r="FXK5" s="156"/>
      <c r="FXL5" s="40"/>
      <c r="FXM5" s="73"/>
      <c r="FXN5" s="40"/>
      <c r="FXO5" s="150"/>
      <c r="FXP5" s="154"/>
      <c r="FXQ5" s="16"/>
      <c r="FXR5" s="156"/>
      <c r="FXS5" s="156"/>
      <c r="FXT5" s="40"/>
      <c r="FXU5" s="73"/>
      <c r="FXV5" s="40"/>
      <c r="FXW5" s="150"/>
      <c r="FXX5" s="154"/>
      <c r="FXY5" s="16"/>
      <c r="FXZ5" s="156"/>
      <c r="FYA5" s="156"/>
      <c r="FYB5" s="40"/>
      <c r="FYC5" s="73"/>
      <c r="FYD5" s="40"/>
      <c r="FYE5" s="150"/>
      <c r="FYF5" s="154"/>
      <c r="FYG5" s="16"/>
      <c r="FYH5" s="156"/>
      <c r="FYI5" s="156"/>
      <c r="FYJ5" s="40"/>
      <c r="FYK5" s="73"/>
      <c r="FYL5" s="40"/>
      <c r="FYM5" s="150"/>
      <c r="FYN5" s="154"/>
      <c r="FYO5" s="16"/>
      <c r="FYP5" s="156"/>
      <c r="FYQ5" s="156"/>
      <c r="FYR5" s="40"/>
      <c r="FYS5" s="73"/>
      <c r="FYT5" s="40"/>
      <c r="FYU5" s="150"/>
      <c r="FYV5" s="154"/>
      <c r="FYW5" s="16"/>
      <c r="FYX5" s="156"/>
      <c r="FYY5" s="156"/>
      <c r="FYZ5" s="40"/>
      <c r="FZA5" s="73"/>
      <c r="FZB5" s="40"/>
      <c r="FZC5" s="150"/>
      <c r="FZD5" s="154"/>
      <c r="FZE5" s="16"/>
      <c r="FZF5" s="156"/>
      <c r="FZG5" s="156"/>
      <c r="FZH5" s="40"/>
      <c r="FZI5" s="73"/>
      <c r="FZJ5" s="40"/>
      <c r="FZK5" s="150"/>
      <c r="FZL5" s="154"/>
      <c r="FZM5" s="16"/>
      <c r="FZN5" s="156"/>
      <c r="FZO5" s="156"/>
      <c r="FZP5" s="40"/>
      <c r="FZQ5" s="73"/>
      <c r="FZR5" s="40"/>
      <c r="FZS5" s="150"/>
      <c r="FZT5" s="154"/>
      <c r="FZU5" s="16"/>
      <c r="FZV5" s="156"/>
      <c r="FZW5" s="156"/>
      <c r="FZX5" s="40"/>
      <c r="FZY5" s="73"/>
      <c r="FZZ5" s="40"/>
      <c r="GAA5" s="150"/>
      <c r="GAB5" s="154"/>
      <c r="GAC5" s="16"/>
      <c r="GAD5" s="156"/>
      <c r="GAE5" s="156"/>
      <c r="GAF5" s="40"/>
      <c r="GAG5" s="73"/>
      <c r="GAH5" s="40"/>
      <c r="GAI5" s="150"/>
      <c r="GAJ5" s="154"/>
      <c r="GAK5" s="16"/>
      <c r="GAL5" s="156"/>
      <c r="GAM5" s="156"/>
      <c r="GAN5" s="40"/>
      <c r="GAO5" s="73"/>
      <c r="GAP5" s="40"/>
      <c r="GAQ5" s="150"/>
      <c r="GAR5" s="154"/>
      <c r="GAS5" s="16"/>
      <c r="GAT5" s="156"/>
      <c r="GAU5" s="156"/>
      <c r="GAV5" s="40"/>
      <c r="GAW5" s="73"/>
      <c r="GAX5" s="40"/>
      <c r="GAY5" s="150"/>
      <c r="GAZ5" s="154"/>
      <c r="GBA5" s="16"/>
      <c r="GBB5" s="156"/>
      <c r="GBC5" s="156"/>
      <c r="GBD5" s="40"/>
      <c r="GBE5" s="73"/>
      <c r="GBF5" s="40"/>
      <c r="GBG5" s="150"/>
      <c r="GBH5" s="154"/>
      <c r="GBI5" s="16"/>
      <c r="GBJ5" s="156"/>
      <c r="GBK5" s="156"/>
      <c r="GBL5" s="40"/>
      <c r="GBM5" s="73"/>
      <c r="GBN5" s="40"/>
      <c r="GBO5" s="150"/>
      <c r="GBP5" s="154"/>
      <c r="GBQ5" s="16"/>
      <c r="GBR5" s="156"/>
      <c r="GBS5" s="156"/>
      <c r="GBT5" s="40"/>
      <c r="GBU5" s="73"/>
      <c r="GBV5" s="40"/>
      <c r="GBW5" s="150"/>
      <c r="GBX5" s="154"/>
      <c r="GBY5" s="16"/>
      <c r="GBZ5" s="156"/>
      <c r="GCA5" s="156"/>
      <c r="GCB5" s="40"/>
      <c r="GCC5" s="73"/>
      <c r="GCD5" s="40"/>
      <c r="GCE5" s="150"/>
      <c r="GCF5" s="154"/>
      <c r="GCG5" s="16"/>
      <c r="GCH5" s="156"/>
      <c r="GCI5" s="156"/>
      <c r="GCJ5" s="40"/>
      <c r="GCK5" s="73"/>
      <c r="GCL5" s="40"/>
      <c r="GCM5" s="150"/>
      <c r="GCN5" s="154"/>
      <c r="GCO5" s="16"/>
      <c r="GCP5" s="156"/>
      <c r="GCQ5" s="156"/>
      <c r="GCR5" s="40"/>
      <c r="GCS5" s="73"/>
      <c r="GCT5" s="40"/>
      <c r="GCU5" s="150"/>
      <c r="GCV5" s="154"/>
      <c r="GCW5" s="16"/>
      <c r="GCX5" s="156"/>
      <c r="GCY5" s="156"/>
      <c r="GCZ5" s="40"/>
      <c r="GDA5" s="73"/>
      <c r="GDB5" s="40"/>
      <c r="GDC5" s="150"/>
      <c r="GDD5" s="154"/>
      <c r="GDE5" s="16"/>
      <c r="GDF5" s="156"/>
      <c r="GDG5" s="156"/>
      <c r="GDH5" s="40"/>
      <c r="GDI5" s="73"/>
      <c r="GDJ5" s="40"/>
      <c r="GDK5" s="150"/>
      <c r="GDL5" s="154"/>
      <c r="GDM5" s="16"/>
      <c r="GDN5" s="156"/>
      <c r="GDO5" s="156"/>
      <c r="GDP5" s="40"/>
      <c r="GDQ5" s="73"/>
      <c r="GDR5" s="40"/>
      <c r="GDS5" s="150"/>
      <c r="GDT5" s="154"/>
      <c r="GDU5" s="16"/>
      <c r="GDV5" s="156"/>
      <c r="GDW5" s="156"/>
      <c r="GDX5" s="40"/>
      <c r="GDY5" s="73"/>
      <c r="GDZ5" s="40"/>
      <c r="GEA5" s="150"/>
      <c r="GEB5" s="154"/>
      <c r="GEC5" s="16"/>
      <c r="GED5" s="156"/>
      <c r="GEE5" s="156"/>
      <c r="GEF5" s="40"/>
      <c r="GEG5" s="73"/>
      <c r="GEH5" s="40"/>
      <c r="GEI5" s="150"/>
      <c r="GEJ5" s="154"/>
      <c r="GEK5" s="16"/>
      <c r="GEL5" s="156"/>
      <c r="GEM5" s="156"/>
      <c r="GEN5" s="40"/>
      <c r="GEO5" s="73"/>
      <c r="GEP5" s="40"/>
      <c r="GEQ5" s="150"/>
      <c r="GER5" s="154"/>
      <c r="GES5" s="16"/>
      <c r="GET5" s="156"/>
      <c r="GEU5" s="156"/>
      <c r="GEV5" s="40"/>
      <c r="GEW5" s="73"/>
      <c r="GEX5" s="40"/>
      <c r="GEY5" s="150"/>
      <c r="GEZ5" s="154"/>
      <c r="GFA5" s="16"/>
      <c r="GFB5" s="156"/>
      <c r="GFC5" s="156"/>
      <c r="GFD5" s="40"/>
      <c r="GFE5" s="73"/>
      <c r="GFF5" s="40"/>
      <c r="GFG5" s="150"/>
      <c r="GFH5" s="154"/>
      <c r="GFI5" s="16"/>
      <c r="GFJ5" s="156"/>
      <c r="GFK5" s="156"/>
      <c r="GFL5" s="40"/>
      <c r="GFM5" s="73"/>
      <c r="GFN5" s="40"/>
      <c r="GFO5" s="150"/>
      <c r="GFP5" s="154"/>
      <c r="GFQ5" s="16"/>
      <c r="GFR5" s="156"/>
      <c r="GFS5" s="156"/>
      <c r="GFT5" s="40"/>
      <c r="GFU5" s="73"/>
      <c r="GFV5" s="40"/>
      <c r="GFW5" s="150"/>
      <c r="GFX5" s="154"/>
      <c r="GFY5" s="16"/>
      <c r="GFZ5" s="156"/>
      <c r="GGA5" s="156"/>
      <c r="GGB5" s="40"/>
      <c r="GGC5" s="73"/>
      <c r="GGD5" s="40"/>
      <c r="GGE5" s="150"/>
      <c r="GGF5" s="154"/>
      <c r="GGG5" s="16"/>
      <c r="GGH5" s="156"/>
      <c r="GGI5" s="156"/>
      <c r="GGJ5" s="40"/>
      <c r="GGK5" s="73"/>
      <c r="GGL5" s="40"/>
      <c r="GGM5" s="150"/>
      <c r="GGN5" s="154"/>
      <c r="GGO5" s="16"/>
      <c r="GGP5" s="156"/>
      <c r="GGQ5" s="156"/>
      <c r="GGR5" s="40"/>
      <c r="GGS5" s="73"/>
      <c r="GGT5" s="40"/>
      <c r="GGU5" s="150"/>
      <c r="GGV5" s="154"/>
      <c r="GGW5" s="16"/>
      <c r="GGX5" s="156"/>
      <c r="GGY5" s="156"/>
      <c r="GGZ5" s="40"/>
      <c r="GHA5" s="73"/>
      <c r="GHB5" s="40"/>
      <c r="GHC5" s="150"/>
      <c r="GHD5" s="154"/>
      <c r="GHE5" s="16"/>
      <c r="GHF5" s="156"/>
      <c r="GHG5" s="156"/>
      <c r="GHH5" s="40"/>
      <c r="GHI5" s="73"/>
      <c r="GHJ5" s="40"/>
      <c r="GHK5" s="150"/>
      <c r="GHL5" s="154"/>
      <c r="GHM5" s="16"/>
      <c r="GHN5" s="156"/>
      <c r="GHO5" s="156"/>
      <c r="GHP5" s="40"/>
      <c r="GHQ5" s="73"/>
      <c r="GHR5" s="40"/>
      <c r="GHS5" s="150"/>
      <c r="GHT5" s="154"/>
      <c r="GHU5" s="16"/>
      <c r="GHV5" s="156"/>
      <c r="GHW5" s="156"/>
      <c r="GHX5" s="40"/>
      <c r="GHY5" s="73"/>
      <c r="GHZ5" s="40"/>
      <c r="GIA5" s="150"/>
      <c r="GIB5" s="154"/>
      <c r="GIC5" s="16"/>
      <c r="GID5" s="156"/>
      <c r="GIE5" s="156"/>
      <c r="GIF5" s="40"/>
      <c r="GIG5" s="73"/>
      <c r="GIH5" s="40"/>
      <c r="GII5" s="150"/>
      <c r="GIJ5" s="154"/>
      <c r="GIK5" s="16"/>
      <c r="GIL5" s="156"/>
      <c r="GIM5" s="156"/>
      <c r="GIN5" s="40"/>
      <c r="GIO5" s="73"/>
      <c r="GIP5" s="40"/>
      <c r="GIQ5" s="150"/>
      <c r="GIR5" s="154"/>
      <c r="GIS5" s="16"/>
      <c r="GIT5" s="156"/>
      <c r="GIU5" s="156"/>
      <c r="GIV5" s="40"/>
      <c r="GIW5" s="73"/>
      <c r="GIX5" s="40"/>
      <c r="GIY5" s="150"/>
      <c r="GIZ5" s="154"/>
      <c r="GJA5" s="16"/>
      <c r="GJB5" s="156"/>
      <c r="GJC5" s="156"/>
      <c r="GJD5" s="40"/>
      <c r="GJE5" s="73"/>
      <c r="GJF5" s="40"/>
      <c r="GJG5" s="150"/>
      <c r="GJH5" s="154"/>
      <c r="GJI5" s="16"/>
      <c r="GJJ5" s="156"/>
      <c r="GJK5" s="156"/>
      <c r="GJL5" s="40"/>
      <c r="GJM5" s="73"/>
      <c r="GJN5" s="40"/>
      <c r="GJO5" s="150"/>
      <c r="GJP5" s="154"/>
      <c r="GJQ5" s="16"/>
      <c r="GJR5" s="156"/>
      <c r="GJS5" s="156"/>
      <c r="GJT5" s="40"/>
      <c r="GJU5" s="73"/>
      <c r="GJV5" s="40"/>
      <c r="GJW5" s="150"/>
      <c r="GJX5" s="154"/>
      <c r="GJY5" s="16"/>
      <c r="GJZ5" s="156"/>
      <c r="GKA5" s="156"/>
      <c r="GKB5" s="40"/>
      <c r="GKC5" s="73"/>
      <c r="GKD5" s="40"/>
      <c r="GKE5" s="150"/>
      <c r="GKF5" s="154"/>
      <c r="GKG5" s="16"/>
      <c r="GKH5" s="156"/>
      <c r="GKI5" s="156"/>
      <c r="GKJ5" s="40"/>
      <c r="GKK5" s="73"/>
      <c r="GKL5" s="40"/>
      <c r="GKM5" s="150"/>
      <c r="GKN5" s="154"/>
      <c r="GKO5" s="16"/>
      <c r="GKP5" s="156"/>
      <c r="GKQ5" s="156"/>
      <c r="GKR5" s="40"/>
      <c r="GKS5" s="73"/>
      <c r="GKT5" s="40"/>
      <c r="GKU5" s="150"/>
      <c r="GKV5" s="154"/>
      <c r="GKW5" s="16"/>
      <c r="GKX5" s="156"/>
      <c r="GKY5" s="156"/>
      <c r="GKZ5" s="40"/>
      <c r="GLA5" s="73"/>
      <c r="GLB5" s="40"/>
      <c r="GLC5" s="150"/>
      <c r="GLD5" s="154"/>
      <c r="GLE5" s="16"/>
      <c r="GLF5" s="156"/>
      <c r="GLG5" s="156"/>
      <c r="GLH5" s="40"/>
      <c r="GLI5" s="73"/>
      <c r="GLJ5" s="40"/>
      <c r="GLK5" s="150"/>
      <c r="GLL5" s="154"/>
      <c r="GLM5" s="16"/>
      <c r="GLN5" s="156"/>
      <c r="GLO5" s="156"/>
      <c r="GLP5" s="40"/>
      <c r="GLQ5" s="73"/>
      <c r="GLR5" s="40"/>
      <c r="GLS5" s="150"/>
      <c r="GLT5" s="154"/>
      <c r="GLU5" s="16"/>
      <c r="GLV5" s="156"/>
      <c r="GLW5" s="156"/>
      <c r="GLX5" s="40"/>
      <c r="GLY5" s="73"/>
      <c r="GLZ5" s="40"/>
      <c r="GMA5" s="150"/>
      <c r="GMB5" s="154"/>
      <c r="GMC5" s="16"/>
      <c r="GMD5" s="156"/>
      <c r="GME5" s="156"/>
      <c r="GMF5" s="40"/>
      <c r="GMG5" s="73"/>
      <c r="GMH5" s="40"/>
      <c r="GMI5" s="150"/>
      <c r="GMJ5" s="154"/>
      <c r="GMK5" s="16"/>
      <c r="GML5" s="156"/>
      <c r="GMM5" s="156"/>
      <c r="GMN5" s="40"/>
      <c r="GMO5" s="73"/>
      <c r="GMP5" s="40"/>
      <c r="GMQ5" s="150"/>
      <c r="GMR5" s="154"/>
      <c r="GMS5" s="16"/>
      <c r="GMT5" s="156"/>
      <c r="GMU5" s="156"/>
      <c r="GMV5" s="40"/>
      <c r="GMW5" s="73"/>
      <c r="GMX5" s="40"/>
      <c r="GMY5" s="150"/>
      <c r="GMZ5" s="154"/>
      <c r="GNA5" s="16"/>
      <c r="GNB5" s="156"/>
      <c r="GNC5" s="156"/>
      <c r="GND5" s="40"/>
      <c r="GNE5" s="73"/>
      <c r="GNF5" s="40"/>
      <c r="GNG5" s="150"/>
      <c r="GNH5" s="154"/>
      <c r="GNI5" s="16"/>
      <c r="GNJ5" s="156"/>
      <c r="GNK5" s="156"/>
      <c r="GNL5" s="40"/>
      <c r="GNM5" s="73"/>
      <c r="GNN5" s="40"/>
      <c r="GNO5" s="150"/>
      <c r="GNP5" s="154"/>
      <c r="GNQ5" s="16"/>
      <c r="GNR5" s="156"/>
      <c r="GNS5" s="156"/>
      <c r="GNT5" s="40"/>
      <c r="GNU5" s="73"/>
      <c r="GNV5" s="40"/>
      <c r="GNW5" s="150"/>
      <c r="GNX5" s="154"/>
      <c r="GNY5" s="16"/>
      <c r="GNZ5" s="156"/>
      <c r="GOA5" s="156"/>
      <c r="GOB5" s="40"/>
      <c r="GOC5" s="73"/>
      <c r="GOD5" s="40"/>
      <c r="GOE5" s="150"/>
      <c r="GOF5" s="154"/>
      <c r="GOG5" s="16"/>
      <c r="GOH5" s="156"/>
      <c r="GOI5" s="156"/>
      <c r="GOJ5" s="40"/>
      <c r="GOK5" s="73"/>
      <c r="GOL5" s="40"/>
      <c r="GOM5" s="150"/>
      <c r="GON5" s="154"/>
      <c r="GOO5" s="16"/>
      <c r="GOP5" s="156"/>
      <c r="GOQ5" s="156"/>
      <c r="GOR5" s="40"/>
      <c r="GOS5" s="73"/>
      <c r="GOT5" s="40"/>
      <c r="GOU5" s="150"/>
      <c r="GOV5" s="154"/>
      <c r="GOW5" s="16"/>
      <c r="GOX5" s="156"/>
      <c r="GOY5" s="156"/>
      <c r="GOZ5" s="40"/>
      <c r="GPA5" s="73"/>
      <c r="GPB5" s="40"/>
      <c r="GPC5" s="150"/>
      <c r="GPD5" s="154"/>
      <c r="GPE5" s="16"/>
      <c r="GPF5" s="156"/>
      <c r="GPG5" s="156"/>
      <c r="GPH5" s="40"/>
      <c r="GPI5" s="73"/>
      <c r="GPJ5" s="40"/>
      <c r="GPK5" s="150"/>
      <c r="GPL5" s="154"/>
      <c r="GPM5" s="16"/>
      <c r="GPN5" s="156"/>
      <c r="GPO5" s="156"/>
      <c r="GPP5" s="40"/>
      <c r="GPQ5" s="73"/>
      <c r="GPR5" s="40"/>
      <c r="GPS5" s="150"/>
      <c r="GPT5" s="154"/>
      <c r="GPU5" s="16"/>
      <c r="GPV5" s="156"/>
      <c r="GPW5" s="156"/>
      <c r="GPX5" s="40"/>
      <c r="GPY5" s="73"/>
      <c r="GPZ5" s="40"/>
      <c r="GQA5" s="150"/>
      <c r="GQB5" s="154"/>
      <c r="GQC5" s="16"/>
      <c r="GQD5" s="156"/>
      <c r="GQE5" s="156"/>
      <c r="GQF5" s="40"/>
      <c r="GQG5" s="73"/>
      <c r="GQH5" s="40"/>
      <c r="GQI5" s="150"/>
      <c r="GQJ5" s="154"/>
      <c r="GQK5" s="16"/>
      <c r="GQL5" s="156"/>
      <c r="GQM5" s="156"/>
      <c r="GQN5" s="40"/>
      <c r="GQO5" s="73"/>
      <c r="GQP5" s="40"/>
      <c r="GQQ5" s="150"/>
      <c r="GQR5" s="154"/>
      <c r="GQS5" s="16"/>
      <c r="GQT5" s="156"/>
      <c r="GQU5" s="156"/>
      <c r="GQV5" s="40"/>
      <c r="GQW5" s="73"/>
      <c r="GQX5" s="40"/>
      <c r="GQY5" s="150"/>
      <c r="GQZ5" s="154"/>
      <c r="GRA5" s="16"/>
      <c r="GRB5" s="156"/>
      <c r="GRC5" s="156"/>
      <c r="GRD5" s="40"/>
      <c r="GRE5" s="73"/>
      <c r="GRF5" s="40"/>
      <c r="GRG5" s="150"/>
      <c r="GRH5" s="154"/>
      <c r="GRI5" s="16"/>
      <c r="GRJ5" s="156"/>
      <c r="GRK5" s="156"/>
      <c r="GRL5" s="40"/>
      <c r="GRM5" s="73"/>
      <c r="GRN5" s="40"/>
      <c r="GRO5" s="150"/>
      <c r="GRP5" s="154"/>
      <c r="GRQ5" s="16"/>
      <c r="GRR5" s="156"/>
      <c r="GRS5" s="156"/>
      <c r="GRT5" s="40"/>
      <c r="GRU5" s="73"/>
      <c r="GRV5" s="40"/>
      <c r="GRW5" s="150"/>
      <c r="GRX5" s="154"/>
      <c r="GRY5" s="16"/>
      <c r="GRZ5" s="156"/>
      <c r="GSA5" s="156"/>
      <c r="GSB5" s="40"/>
      <c r="GSC5" s="73"/>
      <c r="GSD5" s="40"/>
      <c r="GSE5" s="150"/>
      <c r="GSF5" s="154"/>
      <c r="GSG5" s="16"/>
      <c r="GSH5" s="156"/>
      <c r="GSI5" s="156"/>
      <c r="GSJ5" s="40"/>
      <c r="GSK5" s="73"/>
      <c r="GSL5" s="40"/>
      <c r="GSM5" s="150"/>
      <c r="GSN5" s="154"/>
      <c r="GSO5" s="16"/>
      <c r="GSP5" s="156"/>
      <c r="GSQ5" s="156"/>
      <c r="GSR5" s="40"/>
      <c r="GSS5" s="73"/>
      <c r="GST5" s="40"/>
      <c r="GSU5" s="150"/>
      <c r="GSV5" s="154"/>
      <c r="GSW5" s="16"/>
      <c r="GSX5" s="156"/>
      <c r="GSY5" s="156"/>
      <c r="GSZ5" s="40"/>
      <c r="GTA5" s="73"/>
      <c r="GTB5" s="40"/>
      <c r="GTC5" s="150"/>
      <c r="GTD5" s="154"/>
      <c r="GTE5" s="16"/>
      <c r="GTF5" s="156"/>
      <c r="GTG5" s="156"/>
      <c r="GTH5" s="40"/>
      <c r="GTI5" s="73"/>
      <c r="GTJ5" s="40"/>
      <c r="GTK5" s="150"/>
      <c r="GTL5" s="154"/>
      <c r="GTM5" s="16"/>
      <c r="GTN5" s="156"/>
      <c r="GTO5" s="156"/>
      <c r="GTP5" s="40"/>
      <c r="GTQ5" s="73"/>
      <c r="GTR5" s="40"/>
      <c r="GTS5" s="150"/>
      <c r="GTT5" s="154"/>
      <c r="GTU5" s="16"/>
      <c r="GTV5" s="156"/>
      <c r="GTW5" s="156"/>
      <c r="GTX5" s="40"/>
      <c r="GTY5" s="73"/>
      <c r="GTZ5" s="40"/>
      <c r="GUA5" s="150"/>
      <c r="GUB5" s="154"/>
      <c r="GUC5" s="16"/>
      <c r="GUD5" s="156"/>
      <c r="GUE5" s="156"/>
      <c r="GUF5" s="40"/>
      <c r="GUG5" s="73"/>
      <c r="GUH5" s="40"/>
      <c r="GUI5" s="150"/>
      <c r="GUJ5" s="154"/>
      <c r="GUK5" s="16"/>
      <c r="GUL5" s="156"/>
      <c r="GUM5" s="156"/>
      <c r="GUN5" s="40"/>
      <c r="GUO5" s="73"/>
      <c r="GUP5" s="40"/>
      <c r="GUQ5" s="150"/>
      <c r="GUR5" s="154"/>
      <c r="GUS5" s="16"/>
      <c r="GUT5" s="156"/>
      <c r="GUU5" s="156"/>
      <c r="GUV5" s="40"/>
      <c r="GUW5" s="73"/>
      <c r="GUX5" s="40"/>
      <c r="GUY5" s="150"/>
      <c r="GUZ5" s="154"/>
      <c r="GVA5" s="16"/>
      <c r="GVB5" s="156"/>
      <c r="GVC5" s="156"/>
      <c r="GVD5" s="40"/>
      <c r="GVE5" s="73"/>
      <c r="GVF5" s="40"/>
      <c r="GVG5" s="150"/>
      <c r="GVH5" s="154"/>
      <c r="GVI5" s="16"/>
      <c r="GVJ5" s="156"/>
      <c r="GVK5" s="156"/>
      <c r="GVL5" s="40"/>
      <c r="GVM5" s="73"/>
      <c r="GVN5" s="40"/>
      <c r="GVO5" s="150"/>
      <c r="GVP5" s="154"/>
      <c r="GVQ5" s="16"/>
      <c r="GVR5" s="156"/>
      <c r="GVS5" s="156"/>
      <c r="GVT5" s="40"/>
      <c r="GVU5" s="73"/>
      <c r="GVV5" s="40"/>
      <c r="GVW5" s="150"/>
      <c r="GVX5" s="154"/>
      <c r="GVY5" s="16"/>
      <c r="GVZ5" s="156"/>
      <c r="GWA5" s="156"/>
      <c r="GWB5" s="40"/>
      <c r="GWC5" s="73"/>
      <c r="GWD5" s="40"/>
      <c r="GWE5" s="150"/>
      <c r="GWF5" s="154"/>
      <c r="GWG5" s="16"/>
      <c r="GWH5" s="156"/>
      <c r="GWI5" s="156"/>
      <c r="GWJ5" s="40"/>
      <c r="GWK5" s="73"/>
      <c r="GWL5" s="40"/>
      <c r="GWM5" s="150"/>
      <c r="GWN5" s="154"/>
      <c r="GWO5" s="16"/>
      <c r="GWP5" s="156"/>
      <c r="GWQ5" s="156"/>
      <c r="GWR5" s="40"/>
      <c r="GWS5" s="73"/>
      <c r="GWT5" s="40"/>
      <c r="GWU5" s="150"/>
      <c r="GWV5" s="154"/>
      <c r="GWW5" s="16"/>
      <c r="GWX5" s="156"/>
      <c r="GWY5" s="156"/>
      <c r="GWZ5" s="40"/>
      <c r="GXA5" s="73"/>
      <c r="GXB5" s="40"/>
      <c r="GXC5" s="150"/>
      <c r="GXD5" s="154"/>
      <c r="GXE5" s="16"/>
      <c r="GXF5" s="156"/>
      <c r="GXG5" s="156"/>
      <c r="GXH5" s="40"/>
      <c r="GXI5" s="73"/>
      <c r="GXJ5" s="40"/>
      <c r="GXK5" s="150"/>
      <c r="GXL5" s="154"/>
      <c r="GXM5" s="16"/>
      <c r="GXN5" s="156"/>
      <c r="GXO5" s="156"/>
      <c r="GXP5" s="40"/>
      <c r="GXQ5" s="73"/>
      <c r="GXR5" s="40"/>
      <c r="GXS5" s="150"/>
      <c r="GXT5" s="154"/>
      <c r="GXU5" s="16"/>
      <c r="GXV5" s="156"/>
      <c r="GXW5" s="156"/>
      <c r="GXX5" s="40"/>
      <c r="GXY5" s="73"/>
      <c r="GXZ5" s="40"/>
      <c r="GYA5" s="150"/>
      <c r="GYB5" s="154"/>
      <c r="GYC5" s="16"/>
      <c r="GYD5" s="156"/>
      <c r="GYE5" s="156"/>
      <c r="GYF5" s="40"/>
      <c r="GYG5" s="73"/>
      <c r="GYH5" s="40"/>
      <c r="GYI5" s="150"/>
      <c r="GYJ5" s="154"/>
      <c r="GYK5" s="16"/>
      <c r="GYL5" s="156"/>
      <c r="GYM5" s="156"/>
      <c r="GYN5" s="40"/>
      <c r="GYO5" s="73"/>
      <c r="GYP5" s="40"/>
      <c r="GYQ5" s="150"/>
      <c r="GYR5" s="154"/>
      <c r="GYS5" s="16"/>
      <c r="GYT5" s="156"/>
      <c r="GYU5" s="156"/>
      <c r="GYV5" s="40"/>
      <c r="GYW5" s="73"/>
      <c r="GYX5" s="40"/>
      <c r="GYY5" s="150"/>
      <c r="GYZ5" s="154"/>
      <c r="GZA5" s="16"/>
      <c r="GZB5" s="156"/>
      <c r="GZC5" s="156"/>
      <c r="GZD5" s="40"/>
      <c r="GZE5" s="73"/>
      <c r="GZF5" s="40"/>
      <c r="GZG5" s="150"/>
      <c r="GZH5" s="154"/>
      <c r="GZI5" s="16"/>
      <c r="GZJ5" s="156"/>
      <c r="GZK5" s="156"/>
      <c r="GZL5" s="40"/>
      <c r="GZM5" s="73"/>
      <c r="GZN5" s="40"/>
      <c r="GZO5" s="150"/>
      <c r="GZP5" s="154"/>
      <c r="GZQ5" s="16"/>
      <c r="GZR5" s="156"/>
      <c r="GZS5" s="156"/>
      <c r="GZT5" s="40"/>
      <c r="GZU5" s="73"/>
      <c r="GZV5" s="40"/>
      <c r="GZW5" s="150"/>
      <c r="GZX5" s="154"/>
      <c r="GZY5" s="16"/>
      <c r="GZZ5" s="156"/>
      <c r="HAA5" s="156"/>
      <c r="HAB5" s="40"/>
      <c r="HAC5" s="73"/>
      <c r="HAD5" s="40"/>
      <c r="HAE5" s="150"/>
      <c r="HAF5" s="154"/>
      <c r="HAG5" s="16"/>
      <c r="HAH5" s="156"/>
      <c r="HAI5" s="156"/>
      <c r="HAJ5" s="40"/>
      <c r="HAK5" s="73"/>
      <c r="HAL5" s="40"/>
      <c r="HAM5" s="150"/>
      <c r="HAN5" s="154"/>
      <c r="HAO5" s="16"/>
      <c r="HAP5" s="156"/>
      <c r="HAQ5" s="156"/>
      <c r="HAR5" s="40"/>
      <c r="HAS5" s="73"/>
      <c r="HAT5" s="40"/>
      <c r="HAU5" s="150"/>
      <c r="HAV5" s="154"/>
      <c r="HAW5" s="16"/>
      <c r="HAX5" s="156"/>
      <c r="HAY5" s="156"/>
      <c r="HAZ5" s="40"/>
      <c r="HBA5" s="73"/>
      <c r="HBB5" s="40"/>
      <c r="HBC5" s="150"/>
      <c r="HBD5" s="154"/>
      <c r="HBE5" s="16"/>
      <c r="HBF5" s="156"/>
      <c r="HBG5" s="156"/>
      <c r="HBH5" s="40"/>
      <c r="HBI5" s="73"/>
      <c r="HBJ5" s="40"/>
      <c r="HBK5" s="150"/>
      <c r="HBL5" s="154"/>
      <c r="HBM5" s="16"/>
      <c r="HBN5" s="156"/>
      <c r="HBO5" s="156"/>
      <c r="HBP5" s="40"/>
      <c r="HBQ5" s="73"/>
      <c r="HBR5" s="40"/>
      <c r="HBS5" s="150"/>
      <c r="HBT5" s="154"/>
      <c r="HBU5" s="16"/>
      <c r="HBV5" s="156"/>
      <c r="HBW5" s="156"/>
      <c r="HBX5" s="40"/>
      <c r="HBY5" s="73"/>
      <c r="HBZ5" s="40"/>
      <c r="HCA5" s="150"/>
      <c r="HCB5" s="154"/>
      <c r="HCC5" s="16"/>
      <c r="HCD5" s="156"/>
      <c r="HCE5" s="156"/>
      <c r="HCF5" s="40"/>
      <c r="HCG5" s="73"/>
      <c r="HCH5" s="40"/>
      <c r="HCI5" s="150"/>
      <c r="HCJ5" s="154"/>
      <c r="HCK5" s="16"/>
      <c r="HCL5" s="156"/>
      <c r="HCM5" s="156"/>
      <c r="HCN5" s="40"/>
      <c r="HCO5" s="73"/>
      <c r="HCP5" s="40"/>
      <c r="HCQ5" s="150"/>
      <c r="HCR5" s="154"/>
      <c r="HCS5" s="16"/>
      <c r="HCT5" s="156"/>
      <c r="HCU5" s="156"/>
      <c r="HCV5" s="40"/>
      <c r="HCW5" s="73"/>
      <c r="HCX5" s="40"/>
      <c r="HCY5" s="150"/>
      <c r="HCZ5" s="154"/>
      <c r="HDA5" s="16"/>
      <c r="HDB5" s="156"/>
      <c r="HDC5" s="156"/>
      <c r="HDD5" s="40"/>
      <c r="HDE5" s="73"/>
      <c r="HDF5" s="40"/>
      <c r="HDG5" s="150"/>
      <c r="HDH5" s="154"/>
      <c r="HDI5" s="16"/>
      <c r="HDJ5" s="156"/>
      <c r="HDK5" s="156"/>
      <c r="HDL5" s="40"/>
      <c r="HDM5" s="73"/>
      <c r="HDN5" s="40"/>
      <c r="HDO5" s="150"/>
      <c r="HDP5" s="154"/>
      <c r="HDQ5" s="16"/>
      <c r="HDR5" s="156"/>
      <c r="HDS5" s="156"/>
      <c r="HDT5" s="40"/>
      <c r="HDU5" s="73"/>
      <c r="HDV5" s="40"/>
      <c r="HDW5" s="150"/>
      <c r="HDX5" s="154"/>
      <c r="HDY5" s="16"/>
      <c r="HDZ5" s="156"/>
      <c r="HEA5" s="156"/>
      <c r="HEB5" s="40"/>
      <c r="HEC5" s="73"/>
      <c r="HED5" s="40"/>
      <c r="HEE5" s="150"/>
      <c r="HEF5" s="154"/>
      <c r="HEG5" s="16"/>
      <c r="HEH5" s="156"/>
      <c r="HEI5" s="156"/>
      <c r="HEJ5" s="40"/>
      <c r="HEK5" s="73"/>
      <c r="HEL5" s="40"/>
      <c r="HEM5" s="150"/>
      <c r="HEN5" s="154"/>
      <c r="HEO5" s="16"/>
      <c r="HEP5" s="156"/>
      <c r="HEQ5" s="156"/>
      <c r="HER5" s="40"/>
      <c r="HES5" s="73"/>
      <c r="HET5" s="40"/>
      <c r="HEU5" s="150"/>
      <c r="HEV5" s="154"/>
      <c r="HEW5" s="16"/>
      <c r="HEX5" s="156"/>
      <c r="HEY5" s="156"/>
      <c r="HEZ5" s="40"/>
      <c r="HFA5" s="73"/>
      <c r="HFB5" s="40"/>
      <c r="HFC5" s="150"/>
      <c r="HFD5" s="154"/>
      <c r="HFE5" s="16"/>
      <c r="HFF5" s="156"/>
      <c r="HFG5" s="156"/>
      <c r="HFH5" s="40"/>
      <c r="HFI5" s="73"/>
      <c r="HFJ5" s="40"/>
      <c r="HFK5" s="150"/>
      <c r="HFL5" s="154"/>
      <c r="HFM5" s="16"/>
      <c r="HFN5" s="156"/>
      <c r="HFO5" s="156"/>
      <c r="HFP5" s="40"/>
      <c r="HFQ5" s="73"/>
      <c r="HFR5" s="40"/>
      <c r="HFS5" s="150"/>
      <c r="HFT5" s="154"/>
      <c r="HFU5" s="16"/>
      <c r="HFV5" s="156"/>
      <c r="HFW5" s="156"/>
      <c r="HFX5" s="40"/>
      <c r="HFY5" s="73"/>
      <c r="HFZ5" s="40"/>
      <c r="HGA5" s="150"/>
      <c r="HGB5" s="154"/>
      <c r="HGC5" s="16"/>
      <c r="HGD5" s="156"/>
      <c r="HGE5" s="156"/>
      <c r="HGF5" s="40"/>
      <c r="HGG5" s="73"/>
      <c r="HGH5" s="40"/>
      <c r="HGI5" s="150"/>
      <c r="HGJ5" s="154"/>
      <c r="HGK5" s="16"/>
      <c r="HGL5" s="156"/>
      <c r="HGM5" s="156"/>
      <c r="HGN5" s="40"/>
      <c r="HGO5" s="73"/>
      <c r="HGP5" s="40"/>
      <c r="HGQ5" s="150"/>
      <c r="HGR5" s="154"/>
      <c r="HGS5" s="16"/>
      <c r="HGT5" s="156"/>
      <c r="HGU5" s="156"/>
      <c r="HGV5" s="40"/>
      <c r="HGW5" s="73"/>
      <c r="HGX5" s="40"/>
      <c r="HGY5" s="150"/>
      <c r="HGZ5" s="154"/>
      <c r="HHA5" s="16"/>
      <c r="HHB5" s="156"/>
      <c r="HHC5" s="156"/>
      <c r="HHD5" s="40"/>
      <c r="HHE5" s="73"/>
      <c r="HHF5" s="40"/>
      <c r="HHG5" s="150"/>
      <c r="HHH5" s="154"/>
      <c r="HHI5" s="16"/>
      <c r="HHJ5" s="156"/>
      <c r="HHK5" s="156"/>
      <c r="HHL5" s="40"/>
      <c r="HHM5" s="73"/>
      <c r="HHN5" s="40"/>
      <c r="HHO5" s="150"/>
      <c r="HHP5" s="154"/>
      <c r="HHQ5" s="16"/>
      <c r="HHR5" s="156"/>
      <c r="HHS5" s="156"/>
      <c r="HHT5" s="40"/>
      <c r="HHU5" s="73"/>
      <c r="HHV5" s="40"/>
      <c r="HHW5" s="150"/>
      <c r="HHX5" s="154"/>
      <c r="HHY5" s="16"/>
      <c r="HHZ5" s="156"/>
      <c r="HIA5" s="156"/>
      <c r="HIB5" s="40"/>
      <c r="HIC5" s="73"/>
      <c r="HID5" s="40"/>
      <c r="HIE5" s="150"/>
      <c r="HIF5" s="154"/>
      <c r="HIG5" s="16"/>
      <c r="HIH5" s="156"/>
      <c r="HII5" s="156"/>
      <c r="HIJ5" s="40"/>
      <c r="HIK5" s="73"/>
      <c r="HIL5" s="40"/>
      <c r="HIM5" s="150"/>
      <c r="HIN5" s="154"/>
      <c r="HIO5" s="16"/>
      <c r="HIP5" s="156"/>
      <c r="HIQ5" s="156"/>
      <c r="HIR5" s="40"/>
      <c r="HIS5" s="73"/>
      <c r="HIT5" s="40"/>
      <c r="HIU5" s="150"/>
      <c r="HIV5" s="154"/>
      <c r="HIW5" s="16"/>
      <c r="HIX5" s="156"/>
      <c r="HIY5" s="156"/>
      <c r="HIZ5" s="40"/>
      <c r="HJA5" s="73"/>
      <c r="HJB5" s="40"/>
      <c r="HJC5" s="150"/>
      <c r="HJD5" s="154"/>
      <c r="HJE5" s="16"/>
      <c r="HJF5" s="156"/>
      <c r="HJG5" s="156"/>
      <c r="HJH5" s="40"/>
      <c r="HJI5" s="73"/>
      <c r="HJJ5" s="40"/>
      <c r="HJK5" s="150"/>
      <c r="HJL5" s="154"/>
      <c r="HJM5" s="16"/>
      <c r="HJN5" s="156"/>
      <c r="HJO5" s="156"/>
      <c r="HJP5" s="40"/>
      <c r="HJQ5" s="73"/>
      <c r="HJR5" s="40"/>
      <c r="HJS5" s="150"/>
      <c r="HJT5" s="154"/>
      <c r="HJU5" s="16"/>
      <c r="HJV5" s="156"/>
      <c r="HJW5" s="156"/>
      <c r="HJX5" s="40"/>
      <c r="HJY5" s="73"/>
      <c r="HJZ5" s="40"/>
      <c r="HKA5" s="150"/>
      <c r="HKB5" s="154"/>
      <c r="HKC5" s="16"/>
      <c r="HKD5" s="156"/>
      <c r="HKE5" s="156"/>
      <c r="HKF5" s="40"/>
      <c r="HKG5" s="73"/>
      <c r="HKH5" s="40"/>
      <c r="HKI5" s="150"/>
      <c r="HKJ5" s="154"/>
      <c r="HKK5" s="16"/>
      <c r="HKL5" s="156"/>
      <c r="HKM5" s="156"/>
      <c r="HKN5" s="40"/>
      <c r="HKO5" s="73"/>
      <c r="HKP5" s="40"/>
      <c r="HKQ5" s="150"/>
      <c r="HKR5" s="154"/>
      <c r="HKS5" s="16"/>
      <c r="HKT5" s="156"/>
      <c r="HKU5" s="156"/>
      <c r="HKV5" s="40"/>
      <c r="HKW5" s="73"/>
      <c r="HKX5" s="40"/>
      <c r="HKY5" s="150"/>
      <c r="HKZ5" s="154"/>
      <c r="HLA5" s="16"/>
      <c r="HLB5" s="156"/>
      <c r="HLC5" s="156"/>
      <c r="HLD5" s="40"/>
      <c r="HLE5" s="73"/>
      <c r="HLF5" s="40"/>
      <c r="HLG5" s="150"/>
      <c r="HLH5" s="154"/>
      <c r="HLI5" s="16"/>
      <c r="HLJ5" s="156"/>
      <c r="HLK5" s="156"/>
      <c r="HLL5" s="40"/>
      <c r="HLM5" s="73"/>
      <c r="HLN5" s="40"/>
      <c r="HLO5" s="150"/>
      <c r="HLP5" s="154"/>
      <c r="HLQ5" s="16"/>
      <c r="HLR5" s="156"/>
      <c r="HLS5" s="156"/>
      <c r="HLT5" s="40"/>
      <c r="HLU5" s="73"/>
      <c r="HLV5" s="40"/>
      <c r="HLW5" s="150"/>
      <c r="HLX5" s="154"/>
      <c r="HLY5" s="16"/>
      <c r="HLZ5" s="156"/>
      <c r="HMA5" s="156"/>
      <c r="HMB5" s="40"/>
      <c r="HMC5" s="73"/>
      <c r="HMD5" s="40"/>
      <c r="HME5" s="150"/>
      <c r="HMF5" s="154"/>
      <c r="HMG5" s="16"/>
      <c r="HMH5" s="156"/>
      <c r="HMI5" s="156"/>
      <c r="HMJ5" s="40"/>
      <c r="HMK5" s="73"/>
      <c r="HML5" s="40"/>
      <c r="HMM5" s="150"/>
      <c r="HMN5" s="154"/>
      <c r="HMO5" s="16"/>
      <c r="HMP5" s="156"/>
      <c r="HMQ5" s="156"/>
      <c r="HMR5" s="40"/>
      <c r="HMS5" s="73"/>
      <c r="HMT5" s="40"/>
      <c r="HMU5" s="150"/>
      <c r="HMV5" s="154"/>
      <c r="HMW5" s="16"/>
      <c r="HMX5" s="156"/>
      <c r="HMY5" s="156"/>
      <c r="HMZ5" s="40"/>
      <c r="HNA5" s="73"/>
      <c r="HNB5" s="40"/>
      <c r="HNC5" s="150"/>
      <c r="HND5" s="154"/>
      <c r="HNE5" s="16"/>
      <c r="HNF5" s="156"/>
      <c r="HNG5" s="156"/>
      <c r="HNH5" s="40"/>
      <c r="HNI5" s="73"/>
      <c r="HNJ5" s="40"/>
      <c r="HNK5" s="150"/>
      <c r="HNL5" s="154"/>
      <c r="HNM5" s="16"/>
      <c r="HNN5" s="156"/>
      <c r="HNO5" s="156"/>
      <c r="HNP5" s="40"/>
      <c r="HNQ5" s="73"/>
      <c r="HNR5" s="40"/>
      <c r="HNS5" s="150"/>
      <c r="HNT5" s="154"/>
      <c r="HNU5" s="16"/>
      <c r="HNV5" s="156"/>
      <c r="HNW5" s="156"/>
      <c r="HNX5" s="40"/>
      <c r="HNY5" s="73"/>
      <c r="HNZ5" s="40"/>
      <c r="HOA5" s="150"/>
      <c r="HOB5" s="154"/>
      <c r="HOC5" s="16"/>
      <c r="HOD5" s="156"/>
      <c r="HOE5" s="156"/>
      <c r="HOF5" s="40"/>
      <c r="HOG5" s="73"/>
      <c r="HOH5" s="40"/>
      <c r="HOI5" s="150"/>
      <c r="HOJ5" s="154"/>
      <c r="HOK5" s="16"/>
      <c r="HOL5" s="156"/>
      <c r="HOM5" s="156"/>
      <c r="HON5" s="40"/>
      <c r="HOO5" s="73"/>
      <c r="HOP5" s="40"/>
      <c r="HOQ5" s="150"/>
      <c r="HOR5" s="154"/>
      <c r="HOS5" s="16"/>
      <c r="HOT5" s="156"/>
      <c r="HOU5" s="156"/>
      <c r="HOV5" s="40"/>
      <c r="HOW5" s="73"/>
      <c r="HOX5" s="40"/>
      <c r="HOY5" s="150"/>
      <c r="HOZ5" s="154"/>
      <c r="HPA5" s="16"/>
      <c r="HPB5" s="156"/>
      <c r="HPC5" s="156"/>
      <c r="HPD5" s="40"/>
      <c r="HPE5" s="73"/>
      <c r="HPF5" s="40"/>
      <c r="HPG5" s="150"/>
      <c r="HPH5" s="154"/>
      <c r="HPI5" s="16"/>
      <c r="HPJ5" s="156"/>
      <c r="HPK5" s="156"/>
      <c r="HPL5" s="40"/>
      <c r="HPM5" s="73"/>
      <c r="HPN5" s="40"/>
      <c r="HPO5" s="150"/>
      <c r="HPP5" s="154"/>
      <c r="HPQ5" s="16"/>
      <c r="HPR5" s="156"/>
      <c r="HPS5" s="156"/>
      <c r="HPT5" s="40"/>
      <c r="HPU5" s="73"/>
      <c r="HPV5" s="40"/>
      <c r="HPW5" s="150"/>
      <c r="HPX5" s="154"/>
      <c r="HPY5" s="16"/>
      <c r="HPZ5" s="156"/>
      <c r="HQA5" s="156"/>
      <c r="HQB5" s="40"/>
      <c r="HQC5" s="73"/>
      <c r="HQD5" s="40"/>
      <c r="HQE5" s="150"/>
      <c r="HQF5" s="154"/>
      <c r="HQG5" s="16"/>
      <c r="HQH5" s="156"/>
      <c r="HQI5" s="156"/>
      <c r="HQJ5" s="40"/>
      <c r="HQK5" s="73"/>
      <c r="HQL5" s="40"/>
      <c r="HQM5" s="150"/>
      <c r="HQN5" s="154"/>
      <c r="HQO5" s="16"/>
      <c r="HQP5" s="156"/>
      <c r="HQQ5" s="156"/>
      <c r="HQR5" s="40"/>
      <c r="HQS5" s="73"/>
      <c r="HQT5" s="40"/>
      <c r="HQU5" s="150"/>
      <c r="HQV5" s="154"/>
      <c r="HQW5" s="16"/>
      <c r="HQX5" s="156"/>
      <c r="HQY5" s="156"/>
      <c r="HQZ5" s="40"/>
      <c r="HRA5" s="73"/>
      <c r="HRB5" s="40"/>
      <c r="HRC5" s="150"/>
      <c r="HRD5" s="154"/>
      <c r="HRE5" s="16"/>
      <c r="HRF5" s="156"/>
      <c r="HRG5" s="156"/>
      <c r="HRH5" s="40"/>
      <c r="HRI5" s="73"/>
      <c r="HRJ5" s="40"/>
      <c r="HRK5" s="150"/>
      <c r="HRL5" s="154"/>
      <c r="HRM5" s="16"/>
      <c r="HRN5" s="156"/>
      <c r="HRO5" s="156"/>
      <c r="HRP5" s="40"/>
      <c r="HRQ5" s="73"/>
      <c r="HRR5" s="40"/>
      <c r="HRS5" s="150"/>
      <c r="HRT5" s="154"/>
      <c r="HRU5" s="16"/>
      <c r="HRV5" s="156"/>
      <c r="HRW5" s="156"/>
      <c r="HRX5" s="40"/>
      <c r="HRY5" s="73"/>
      <c r="HRZ5" s="40"/>
      <c r="HSA5" s="150"/>
      <c r="HSB5" s="154"/>
      <c r="HSC5" s="16"/>
      <c r="HSD5" s="156"/>
      <c r="HSE5" s="156"/>
      <c r="HSF5" s="40"/>
      <c r="HSG5" s="73"/>
      <c r="HSH5" s="40"/>
      <c r="HSI5" s="150"/>
      <c r="HSJ5" s="154"/>
      <c r="HSK5" s="16"/>
      <c r="HSL5" s="156"/>
      <c r="HSM5" s="156"/>
      <c r="HSN5" s="40"/>
      <c r="HSO5" s="73"/>
      <c r="HSP5" s="40"/>
      <c r="HSQ5" s="150"/>
      <c r="HSR5" s="154"/>
      <c r="HSS5" s="16"/>
      <c r="HST5" s="156"/>
      <c r="HSU5" s="156"/>
      <c r="HSV5" s="40"/>
      <c r="HSW5" s="73"/>
      <c r="HSX5" s="40"/>
      <c r="HSY5" s="150"/>
      <c r="HSZ5" s="154"/>
      <c r="HTA5" s="16"/>
      <c r="HTB5" s="156"/>
      <c r="HTC5" s="156"/>
      <c r="HTD5" s="40"/>
      <c r="HTE5" s="73"/>
      <c r="HTF5" s="40"/>
      <c r="HTG5" s="150"/>
      <c r="HTH5" s="154"/>
      <c r="HTI5" s="16"/>
      <c r="HTJ5" s="156"/>
      <c r="HTK5" s="156"/>
      <c r="HTL5" s="40"/>
      <c r="HTM5" s="73"/>
      <c r="HTN5" s="40"/>
      <c r="HTO5" s="150"/>
      <c r="HTP5" s="154"/>
      <c r="HTQ5" s="16"/>
      <c r="HTR5" s="156"/>
      <c r="HTS5" s="156"/>
      <c r="HTT5" s="40"/>
      <c r="HTU5" s="73"/>
      <c r="HTV5" s="40"/>
      <c r="HTW5" s="150"/>
      <c r="HTX5" s="154"/>
      <c r="HTY5" s="16"/>
      <c r="HTZ5" s="156"/>
      <c r="HUA5" s="156"/>
      <c r="HUB5" s="40"/>
      <c r="HUC5" s="73"/>
      <c r="HUD5" s="40"/>
      <c r="HUE5" s="150"/>
      <c r="HUF5" s="154"/>
      <c r="HUG5" s="16"/>
      <c r="HUH5" s="156"/>
      <c r="HUI5" s="156"/>
      <c r="HUJ5" s="40"/>
      <c r="HUK5" s="73"/>
      <c r="HUL5" s="40"/>
      <c r="HUM5" s="150"/>
      <c r="HUN5" s="154"/>
      <c r="HUO5" s="16"/>
      <c r="HUP5" s="156"/>
      <c r="HUQ5" s="156"/>
      <c r="HUR5" s="40"/>
      <c r="HUS5" s="73"/>
      <c r="HUT5" s="40"/>
      <c r="HUU5" s="150"/>
      <c r="HUV5" s="154"/>
      <c r="HUW5" s="16"/>
      <c r="HUX5" s="156"/>
      <c r="HUY5" s="156"/>
      <c r="HUZ5" s="40"/>
      <c r="HVA5" s="73"/>
      <c r="HVB5" s="40"/>
      <c r="HVC5" s="150"/>
      <c r="HVD5" s="154"/>
      <c r="HVE5" s="16"/>
      <c r="HVF5" s="156"/>
      <c r="HVG5" s="156"/>
      <c r="HVH5" s="40"/>
      <c r="HVI5" s="73"/>
      <c r="HVJ5" s="40"/>
      <c r="HVK5" s="150"/>
      <c r="HVL5" s="154"/>
      <c r="HVM5" s="16"/>
      <c r="HVN5" s="156"/>
      <c r="HVO5" s="156"/>
      <c r="HVP5" s="40"/>
      <c r="HVQ5" s="73"/>
      <c r="HVR5" s="40"/>
      <c r="HVS5" s="150"/>
      <c r="HVT5" s="154"/>
      <c r="HVU5" s="16"/>
      <c r="HVV5" s="156"/>
      <c r="HVW5" s="156"/>
      <c r="HVX5" s="40"/>
      <c r="HVY5" s="73"/>
      <c r="HVZ5" s="40"/>
      <c r="HWA5" s="150"/>
      <c r="HWB5" s="154"/>
      <c r="HWC5" s="16"/>
      <c r="HWD5" s="156"/>
      <c r="HWE5" s="156"/>
      <c r="HWF5" s="40"/>
      <c r="HWG5" s="73"/>
      <c r="HWH5" s="40"/>
      <c r="HWI5" s="150"/>
      <c r="HWJ5" s="154"/>
      <c r="HWK5" s="16"/>
      <c r="HWL5" s="156"/>
      <c r="HWM5" s="156"/>
      <c r="HWN5" s="40"/>
      <c r="HWO5" s="73"/>
      <c r="HWP5" s="40"/>
      <c r="HWQ5" s="150"/>
      <c r="HWR5" s="154"/>
      <c r="HWS5" s="16"/>
      <c r="HWT5" s="156"/>
      <c r="HWU5" s="156"/>
      <c r="HWV5" s="40"/>
      <c r="HWW5" s="73"/>
      <c r="HWX5" s="40"/>
      <c r="HWY5" s="150"/>
      <c r="HWZ5" s="154"/>
      <c r="HXA5" s="16"/>
      <c r="HXB5" s="156"/>
      <c r="HXC5" s="156"/>
      <c r="HXD5" s="40"/>
      <c r="HXE5" s="73"/>
      <c r="HXF5" s="40"/>
      <c r="HXG5" s="150"/>
      <c r="HXH5" s="154"/>
      <c r="HXI5" s="16"/>
      <c r="HXJ5" s="156"/>
      <c r="HXK5" s="156"/>
      <c r="HXL5" s="40"/>
      <c r="HXM5" s="73"/>
      <c r="HXN5" s="40"/>
      <c r="HXO5" s="150"/>
      <c r="HXP5" s="154"/>
      <c r="HXQ5" s="16"/>
      <c r="HXR5" s="156"/>
      <c r="HXS5" s="156"/>
      <c r="HXT5" s="40"/>
      <c r="HXU5" s="73"/>
      <c r="HXV5" s="40"/>
      <c r="HXW5" s="150"/>
      <c r="HXX5" s="154"/>
      <c r="HXY5" s="16"/>
      <c r="HXZ5" s="156"/>
      <c r="HYA5" s="156"/>
      <c r="HYB5" s="40"/>
      <c r="HYC5" s="73"/>
      <c r="HYD5" s="40"/>
      <c r="HYE5" s="150"/>
      <c r="HYF5" s="154"/>
      <c r="HYG5" s="16"/>
      <c r="HYH5" s="156"/>
      <c r="HYI5" s="156"/>
      <c r="HYJ5" s="40"/>
      <c r="HYK5" s="73"/>
      <c r="HYL5" s="40"/>
      <c r="HYM5" s="150"/>
      <c r="HYN5" s="154"/>
      <c r="HYO5" s="16"/>
      <c r="HYP5" s="156"/>
      <c r="HYQ5" s="156"/>
      <c r="HYR5" s="40"/>
      <c r="HYS5" s="73"/>
      <c r="HYT5" s="40"/>
      <c r="HYU5" s="150"/>
      <c r="HYV5" s="154"/>
      <c r="HYW5" s="16"/>
      <c r="HYX5" s="156"/>
      <c r="HYY5" s="156"/>
      <c r="HYZ5" s="40"/>
      <c r="HZA5" s="73"/>
      <c r="HZB5" s="40"/>
      <c r="HZC5" s="150"/>
      <c r="HZD5" s="154"/>
      <c r="HZE5" s="16"/>
      <c r="HZF5" s="156"/>
      <c r="HZG5" s="156"/>
      <c r="HZH5" s="40"/>
      <c r="HZI5" s="73"/>
      <c r="HZJ5" s="40"/>
      <c r="HZK5" s="150"/>
      <c r="HZL5" s="154"/>
      <c r="HZM5" s="16"/>
      <c r="HZN5" s="156"/>
      <c r="HZO5" s="156"/>
      <c r="HZP5" s="40"/>
      <c r="HZQ5" s="73"/>
      <c r="HZR5" s="40"/>
      <c r="HZS5" s="150"/>
      <c r="HZT5" s="154"/>
      <c r="HZU5" s="16"/>
      <c r="HZV5" s="156"/>
      <c r="HZW5" s="156"/>
      <c r="HZX5" s="40"/>
      <c r="HZY5" s="73"/>
      <c r="HZZ5" s="40"/>
      <c r="IAA5" s="150"/>
      <c r="IAB5" s="154"/>
      <c r="IAC5" s="16"/>
      <c r="IAD5" s="156"/>
      <c r="IAE5" s="156"/>
      <c r="IAF5" s="40"/>
      <c r="IAG5" s="73"/>
      <c r="IAH5" s="40"/>
      <c r="IAI5" s="150"/>
      <c r="IAJ5" s="154"/>
      <c r="IAK5" s="16"/>
      <c r="IAL5" s="156"/>
      <c r="IAM5" s="156"/>
      <c r="IAN5" s="40"/>
      <c r="IAO5" s="73"/>
      <c r="IAP5" s="40"/>
      <c r="IAQ5" s="150"/>
      <c r="IAR5" s="154"/>
      <c r="IAS5" s="16"/>
      <c r="IAT5" s="156"/>
      <c r="IAU5" s="156"/>
      <c r="IAV5" s="40"/>
      <c r="IAW5" s="73"/>
      <c r="IAX5" s="40"/>
      <c r="IAY5" s="150"/>
      <c r="IAZ5" s="154"/>
      <c r="IBA5" s="16"/>
      <c r="IBB5" s="156"/>
      <c r="IBC5" s="156"/>
      <c r="IBD5" s="40"/>
      <c r="IBE5" s="73"/>
      <c r="IBF5" s="40"/>
      <c r="IBG5" s="150"/>
      <c r="IBH5" s="154"/>
      <c r="IBI5" s="16"/>
      <c r="IBJ5" s="156"/>
      <c r="IBK5" s="156"/>
      <c r="IBL5" s="40"/>
      <c r="IBM5" s="73"/>
      <c r="IBN5" s="40"/>
      <c r="IBO5" s="150"/>
      <c r="IBP5" s="154"/>
      <c r="IBQ5" s="16"/>
      <c r="IBR5" s="156"/>
      <c r="IBS5" s="156"/>
      <c r="IBT5" s="40"/>
      <c r="IBU5" s="73"/>
      <c r="IBV5" s="40"/>
      <c r="IBW5" s="150"/>
      <c r="IBX5" s="154"/>
      <c r="IBY5" s="16"/>
      <c r="IBZ5" s="156"/>
      <c r="ICA5" s="156"/>
      <c r="ICB5" s="40"/>
      <c r="ICC5" s="73"/>
      <c r="ICD5" s="40"/>
      <c r="ICE5" s="150"/>
      <c r="ICF5" s="154"/>
      <c r="ICG5" s="16"/>
      <c r="ICH5" s="156"/>
      <c r="ICI5" s="156"/>
      <c r="ICJ5" s="40"/>
      <c r="ICK5" s="73"/>
      <c r="ICL5" s="40"/>
      <c r="ICM5" s="150"/>
      <c r="ICN5" s="154"/>
      <c r="ICO5" s="16"/>
      <c r="ICP5" s="156"/>
      <c r="ICQ5" s="156"/>
      <c r="ICR5" s="40"/>
      <c r="ICS5" s="73"/>
      <c r="ICT5" s="40"/>
      <c r="ICU5" s="150"/>
      <c r="ICV5" s="154"/>
      <c r="ICW5" s="16"/>
      <c r="ICX5" s="156"/>
      <c r="ICY5" s="156"/>
      <c r="ICZ5" s="40"/>
      <c r="IDA5" s="73"/>
      <c r="IDB5" s="40"/>
      <c r="IDC5" s="150"/>
      <c r="IDD5" s="154"/>
      <c r="IDE5" s="16"/>
      <c r="IDF5" s="156"/>
      <c r="IDG5" s="156"/>
      <c r="IDH5" s="40"/>
      <c r="IDI5" s="73"/>
      <c r="IDJ5" s="40"/>
      <c r="IDK5" s="150"/>
      <c r="IDL5" s="154"/>
      <c r="IDM5" s="16"/>
      <c r="IDN5" s="156"/>
      <c r="IDO5" s="156"/>
      <c r="IDP5" s="40"/>
      <c r="IDQ5" s="73"/>
      <c r="IDR5" s="40"/>
      <c r="IDS5" s="150"/>
      <c r="IDT5" s="154"/>
      <c r="IDU5" s="16"/>
      <c r="IDV5" s="156"/>
      <c r="IDW5" s="156"/>
      <c r="IDX5" s="40"/>
      <c r="IDY5" s="73"/>
      <c r="IDZ5" s="40"/>
      <c r="IEA5" s="150"/>
      <c r="IEB5" s="154"/>
      <c r="IEC5" s="16"/>
      <c r="IED5" s="156"/>
      <c r="IEE5" s="156"/>
      <c r="IEF5" s="40"/>
      <c r="IEG5" s="73"/>
      <c r="IEH5" s="40"/>
      <c r="IEI5" s="150"/>
      <c r="IEJ5" s="154"/>
      <c r="IEK5" s="16"/>
      <c r="IEL5" s="156"/>
      <c r="IEM5" s="156"/>
      <c r="IEN5" s="40"/>
      <c r="IEO5" s="73"/>
      <c r="IEP5" s="40"/>
      <c r="IEQ5" s="150"/>
      <c r="IER5" s="154"/>
      <c r="IES5" s="16"/>
      <c r="IET5" s="156"/>
      <c r="IEU5" s="156"/>
      <c r="IEV5" s="40"/>
      <c r="IEW5" s="73"/>
      <c r="IEX5" s="40"/>
      <c r="IEY5" s="150"/>
      <c r="IEZ5" s="154"/>
      <c r="IFA5" s="16"/>
      <c r="IFB5" s="156"/>
      <c r="IFC5" s="156"/>
      <c r="IFD5" s="40"/>
      <c r="IFE5" s="73"/>
      <c r="IFF5" s="40"/>
      <c r="IFG5" s="150"/>
      <c r="IFH5" s="154"/>
      <c r="IFI5" s="16"/>
      <c r="IFJ5" s="156"/>
      <c r="IFK5" s="156"/>
      <c r="IFL5" s="40"/>
      <c r="IFM5" s="73"/>
      <c r="IFN5" s="40"/>
      <c r="IFO5" s="150"/>
      <c r="IFP5" s="154"/>
      <c r="IFQ5" s="16"/>
      <c r="IFR5" s="156"/>
      <c r="IFS5" s="156"/>
      <c r="IFT5" s="40"/>
      <c r="IFU5" s="73"/>
      <c r="IFV5" s="40"/>
      <c r="IFW5" s="150"/>
      <c r="IFX5" s="154"/>
      <c r="IFY5" s="16"/>
      <c r="IFZ5" s="156"/>
      <c r="IGA5" s="156"/>
      <c r="IGB5" s="40"/>
      <c r="IGC5" s="73"/>
      <c r="IGD5" s="40"/>
      <c r="IGE5" s="150"/>
      <c r="IGF5" s="154"/>
      <c r="IGG5" s="16"/>
      <c r="IGH5" s="156"/>
      <c r="IGI5" s="156"/>
      <c r="IGJ5" s="40"/>
      <c r="IGK5" s="73"/>
      <c r="IGL5" s="40"/>
      <c r="IGM5" s="150"/>
      <c r="IGN5" s="154"/>
      <c r="IGO5" s="16"/>
      <c r="IGP5" s="156"/>
      <c r="IGQ5" s="156"/>
      <c r="IGR5" s="40"/>
      <c r="IGS5" s="73"/>
      <c r="IGT5" s="40"/>
      <c r="IGU5" s="150"/>
      <c r="IGV5" s="154"/>
      <c r="IGW5" s="16"/>
      <c r="IGX5" s="156"/>
      <c r="IGY5" s="156"/>
      <c r="IGZ5" s="40"/>
      <c r="IHA5" s="73"/>
      <c r="IHB5" s="40"/>
      <c r="IHC5" s="150"/>
      <c r="IHD5" s="154"/>
      <c r="IHE5" s="16"/>
      <c r="IHF5" s="156"/>
      <c r="IHG5" s="156"/>
      <c r="IHH5" s="40"/>
      <c r="IHI5" s="73"/>
      <c r="IHJ5" s="40"/>
      <c r="IHK5" s="150"/>
      <c r="IHL5" s="154"/>
      <c r="IHM5" s="16"/>
      <c r="IHN5" s="156"/>
      <c r="IHO5" s="156"/>
      <c r="IHP5" s="40"/>
      <c r="IHQ5" s="73"/>
      <c r="IHR5" s="40"/>
      <c r="IHS5" s="150"/>
      <c r="IHT5" s="154"/>
      <c r="IHU5" s="16"/>
      <c r="IHV5" s="156"/>
      <c r="IHW5" s="156"/>
      <c r="IHX5" s="40"/>
      <c r="IHY5" s="73"/>
      <c r="IHZ5" s="40"/>
      <c r="IIA5" s="150"/>
      <c r="IIB5" s="154"/>
      <c r="IIC5" s="16"/>
      <c r="IID5" s="156"/>
      <c r="IIE5" s="156"/>
      <c r="IIF5" s="40"/>
      <c r="IIG5" s="73"/>
      <c r="IIH5" s="40"/>
      <c r="III5" s="150"/>
      <c r="IIJ5" s="154"/>
      <c r="IIK5" s="16"/>
      <c r="IIL5" s="156"/>
      <c r="IIM5" s="156"/>
      <c r="IIN5" s="40"/>
      <c r="IIO5" s="73"/>
      <c r="IIP5" s="40"/>
      <c r="IIQ5" s="150"/>
      <c r="IIR5" s="154"/>
      <c r="IIS5" s="16"/>
      <c r="IIT5" s="156"/>
      <c r="IIU5" s="156"/>
      <c r="IIV5" s="40"/>
      <c r="IIW5" s="73"/>
      <c r="IIX5" s="40"/>
      <c r="IIY5" s="150"/>
      <c r="IIZ5" s="154"/>
      <c r="IJA5" s="16"/>
      <c r="IJB5" s="156"/>
      <c r="IJC5" s="156"/>
      <c r="IJD5" s="40"/>
      <c r="IJE5" s="73"/>
      <c r="IJF5" s="40"/>
      <c r="IJG5" s="150"/>
      <c r="IJH5" s="154"/>
      <c r="IJI5" s="16"/>
      <c r="IJJ5" s="156"/>
      <c r="IJK5" s="156"/>
      <c r="IJL5" s="40"/>
      <c r="IJM5" s="73"/>
      <c r="IJN5" s="40"/>
      <c r="IJO5" s="150"/>
      <c r="IJP5" s="154"/>
      <c r="IJQ5" s="16"/>
      <c r="IJR5" s="156"/>
      <c r="IJS5" s="156"/>
      <c r="IJT5" s="40"/>
      <c r="IJU5" s="73"/>
      <c r="IJV5" s="40"/>
      <c r="IJW5" s="150"/>
      <c r="IJX5" s="154"/>
      <c r="IJY5" s="16"/>
      <c r="IJZ5" s="156"/>
      <c r="IKA5" s="156"/>
      <c r="IKB5" s="40"/>
      <c r="IKC5" s="73"/>
      <c r="IKD5" s="40"/>
      <c r="IKE5" s="150"/>
      <c r="IKF5" s="154"/>
      <c r="IKG5" s="16"/>
      <c r="IKH5" s="156"/>
      <c r="IKI5" s="156"/>
      <c r="IKJ5" s="40"/>
      <c r="IKK5" s="73"/>
      <c r="IKL5" s="40"/>
      <c r="IKM5" s="150"/>
      <c r="IKN5" s="154"/>
      <c r="IKO5" s="16"/>
      <c r="IKP5" s="156"/>
      <c r="IKQ5" s="156"/>
      <c r="IKR5" s="40"/>
      <c r="IKS5" s="73"/>
      <c r="IKT5" s="40"/>
      <c r="IKU5" s="150"/>
      <c r="IKV5" s="154"/>
      <c r="IKW5" s="16"/>
      <c r="IKX5" s="156"/>
      <c r="IKY5" s="156"/>
      <c r="IKZ5" s="40"/>
      <c r="ILA5" s="73"/>
      <c r="ILB5" s="40"/>
      <c r="ILC5" s="150"/>
      <c r="ILD5" s="154"/>
      <c r="ILE5" s="16"/>
      <c r="ILF5" s="156"/>
      <c r="ILG5" s="156"/>
      <c r="ILH5" s="40"/>
      <c r="ILI5" s="73"/>
      <c r="ILJ5" s="40"/>
      <c r="ILK5" s="150"/>
      <c r="ILL5" s="154"/>
      <c r="ILM5" s="16"/>
      <c r="ILN5" s="156"/>
      <c r="ILO5" s="156"/>
      <c r="ILP5" s="40"/>
      <c r="ILQ5" s="73"/>
      <c r="ILR5" s="40"/>
      <c r="ILS5" s="150"/>
      <c r="ILT5" s="154"/>
      <c r="ILU5" s="16"/>
      <c r="ILV5" s="156"/>
      <c r="ILW5" s="156"/>
      <c r="ILX5" s="40"/>
      <c r="ILY5" s="73"/>
      <c r="ILZ5" s="40"/>
      <c r="IMA5" s="150"/>
      <c r="IMB5" s="154"/>
      <c r="IMC5" s="16"/>
      <c r="IMD5" s="156"/>
      <c r="IME5" s="156"/>
      <c r="IMF5" s="40"/>
      <c r="IMG5" s="73"/>
      <c r="IMH5" s="40"/>
      <c r="IMI5" s="150"/>
      <c r="IMJ5" s="154"/>
      <c r="IMK5" s="16"/>
      <c r="IML5" s="156"/>
      <c r="IMM5" s="156"/>
      <c r="IMN5" s="40"/>
      <c r="IMO5" s="73"/>
      <c r="IMP5" s="40"/>
      <c r="IMQ5" s="150"/>
      <c r="IMR5" s="154"/>
      <c r="IMS5" s="16"/>
      <c r="IMT5" s="156"/>
      <c r="IMU5" s="156"/>
      <c r="IMV5" s="40"/>
      <c r="IMW5" s="73"/>
      <c r="IMX5" s="40"/>
      <c r="IMY5" s="150"/>
      <c r="IMZ5" s="154"/>
      <c r="INA5" s="16"/>
      <c r="INB5" s="156"/>
      <c r="INC5" s="156"/>
      <c r="IND5" s="40"/>
      <c r="INE5" s="73"/>
      <c r="INF5" s="40"/>
      <c r="ING5" s="150"/>
      <c r="INH5" s="154"/>
      <c r="INI5" s="16"/>
      <c r="INJ5" s="156"/>
      <c r="INK5" s="156"/>
      <c r="INL5" s="40"/>
      <c r="INM5" s="73"/>
      <c r="INN5" s="40"/>
      <c r="INO5" s="150"/>
      <c r="INP5" s="154"/>
      <c r="INQ5" s="16"/>
      <c r="INR5" s="156"/>
      <c r="INS5" s="156"/>
      <c r="INT5" s="40"/>
      <c r="INU5" s="73"/>
      <c r="INV5" s="40"/>
      <c r="INW5" s="150"/>
      <c r="INX5" s="154"/>
      <c r="INY5" s="16"/>
      <c r="INZ5" s="156"/>
      <c r="IOA5" s="156"/>
      <c r="IOB5" s="40"/>
      <c r="IOC5" s="73"/>
      <c r="IOD5" s="40"/>
      <c r="IOE5" s="150"/>
      <c r="IOF5" s="154"/>
      <c r="IOG5" s="16"/>
      <c r="IOH5" s="156"/>
      <c r="IOI5" s="156"/>
      <c r="IOJ5" s="40"/>
      <c r="IOK5" s="73"/>
      <c r="IOL5" s="40"/>
      <c r="IOM5" s="150"/>
      <c r="ION5" s="154"/>
      <c r="IOO5" s="16"/>
      <c r="IOP5" s="156"/>
      <c r="IOQ5" s="156"/>
      <c r="IOR5" s="40"/>
      <c r="IOS5" s="73"/>
      <c r="IOT5" s="40"/>
      <c r="IOU5" s="150"/>
      <c r="IOV5" s="154"/>
      <c r="IOW5" s="16"/>
      <c r="IOX5" s="156"/>
      <c r="IOY5" s="156"/>
      <c r="IOZ5" s="40"/>
      <c r="IPA5" s="73"/>
      <c r="IPB5" s="40"/>
      <c r="IPC5" s="150"/>
      <c r="IPD5" s="154"/>
      <c r="IPE5" s="16"/>
      <c r="IPF5" s="156"/>
      <c r="IPG5" s="156"/>
      <c r="IPH5" s="40"/>
      <c r="IPI5" s="73"/>
      <c r="IPJ5" s="40"/>
      <c r="IPK5" s="150"/>
      <c r="IPL5" s="154"/>
      <c r="IPM5" s="16"/>
      <c r="IPN5" s="156"/>
      <c r="IPO5" s="156"/>
      <c r="IPP5" s="40"/>
      <c r="IPQ5" s="73"/>
      <c r="IPR5" s="40"/>
      <c r="IPS5" s="150"/>
      <c r="IPT5" s="154"/>
      <c r="IPU5" s="16"/>
      <c r="IPV5" s="156"/>
      <c r="IPW5" s="156"/>
      <c r="IPX5" s="40"/>
      <c r="IPY5" s="73"/>
      <c r="IPZ5" s="40"/>
      <c r="IQA5" s="150"/>
      <c r="IQB5" s="154"/>
      <c r="IQC5" s="16"/>
      <c r="IQD5" s="156"/>
      <c r="IQE5" s="156"/>
      <c r="IQF5" s="40"/>
      <c r="IQG5" s="73"/>
      <c r="IQH5" s="40"/>
      <c r="IQI5" s="150"/>
      <c r="IQJ5" s="154"/>
      <c r="IQK5" s="16"/>
      <c r="IQL5" s="156"/>
      <c r="IQM5" s="156"/>
      <c r="IQN5" s="40"/>
      <c r="IQO5" s="73"/>
      <c r="IQP5" s="40"/>
      <c r="IQQ5" s="150"/>
      <c r="IQR5" s="154"/>
      <c r="IQS5" s="16"/>
      <c r="IQT5" s="156"/>
      <c r="IQU5" s="156"/>
      <c r="IQV5" s="40"/>
      <c r="IQW5" s="73"/>
      <c r="IQX5" s="40"/>
      <c r="IQY5" s="150"/>
      <c r="IQZ5" s="154"/>
      <c r="IRA5" s="16"/>
      <c r="IRB5" s="156"/>
      <c r="IRC5" s="156"/>
      <c r="IRD5" s="40"/>
      <c r="IRE5" s="73"/>
      <c r="IRF5" s="40"/>
      <c r="IRG5" s="150"/>
      <c r="IRH5" s="154"/>
      <c r="IRI5" s="16"/>
      <c r="IRJ5" s="156"/>
      <c r="IRK5" s="156"/>
      <c r="IRL5" s="40"/>
      <c r="IRM5" s="73"/>
      <c r="IRN5" s="40"/>
      <c r="IRO5" s="150"/>
      <c r="IRP5" s="154"/>
      <c r="IRQ5" s="16"/>
      <c r="IRR5" s="156"/>
      <c r="IRS5" s="156"/>
      <c r="IRT5" s="40"/>
      <c r="IRU5" s="73"/>
      <c r="IRV5" s="40"/>
      <c r="IRW5" s="150"/>
      <c r="IRX5" s="154"/>
      <c r="IRY5" s="16"/>
      <c r="IRZ5" s="156"/>
      <c r="ISA5" s="156"/>
      <c r="ISB5" s="40"/>
      <c r="ISC5" s="73"/>
      <c r="ISD5" s="40"/>
      <c r="ISE5" s="150"/>
      <c r="ISF5" s="154"/>
      <c r="ISG5" s="16"/>
      <c r="ISH5" s="156"/>
      <c r="ISI5" s="156"/>
      <c r="ISJ5" s="40"/>
      <c r="ISK5" s="73"/>
      <c r="ISL5" s="40"/>
      <c r="ISM5" s="150"/>
      <c r="ISN5" s="154"/>
      <c r="ISO5" s="16"/>
      <c r="ISP5" s="156"/>
      <c r="ISQ5" s="156"/>
      <c r="ISR5" s="40"/>
      <c r="ISS5" s="73"/>
      <c r="IST5" s="40"/>
      <c r="ISU5" s="150"/>
      <c r="ISV5" s="154"/>
      <c r="ISW5" s="16"/>
      <c r="ISX5" s="156"/>
      <c r="ISY5" s="156"/>
      <c r="ISZ5" s="40"/>
      <c r="ITA5" s="73"/>
      <c r="ITB5" s="40"/>
      <c r="ITC5" s="150"/>
      <c r="ITD5" s="154"/>
      <c r="ITE5" s="16"/>
      <c r="ITF5" s="156"/>
      <c r="ITG5" s="156"/>
      <c r="ITH5" s="40"/>
      <c r="ITI5" s="73"/>
      <c r="ITJ5" s="40"/>
      <c r="ITK5" s="150"/>
      <c r="ITL5" s="154"/>
      <c r="ITM5" s="16"/>
      <c r="ITN5" s="156"/>
      <c r="ITO5" s="156"/>
      <c r="ITP5" s="40"/>
      <c r="ITQ5" s="73"/>
      <c r="ITR5" s="40"/>
      <c r="ITS5" s="150"/>
      <c r="ITT5" s="154"/>
      <c r="ITU5" s="16"/>
      <c r="ITV5" s="156"/>
      <c r="ITW5" s="156"/>
      <c r="ITX5" s="40"/>
      <c r="ITY5" s="73"/>
      <c r="ITZ5" s="40"/>
      <c r="IUA5" s="150"/>
      <c r="IUB5" s="154"/>
      <c r="IUC5" s="16"/>
      <c r="IUD5" s="156"/>
      <c r="IUE5" s="156"/>
      <c r="IUF5" s="40"/>
      <c r="IUG5" s="73"/>
      <c r="IUH5" s="40"/>
      <c r="IUI5" s="150"/>
      <c r="IUJ5" s="154"/>
      <c r="IUK5" s="16"/>
      <c r="IUL5" s="156"/>
      <c r="IUM5" s="156"/>
      <c r="IUN5" s="40"/>
      <c r="IUO5" s="73"/>
      <c r="IUP5" s="40"/>
      <c r="IUQ5" s="150"/>
      <c r="IUR5" s="154"/>
      <c r="IUS5" s="16"/>
      <c r="IUT5" s="156"/>
      <c r="IUU5" s="156"/>
      <c r="IUV5" s="40"/>
      <c r="IUW5" s="73"/>
      <c r="IUX5" s="40"/>
      <c r="IUY5" s="150"/>
      <c r="IUZ5" s="154"/>
      <c r="IVA5" s="16"/>
      <c r="IVB5" s="156"/>
      <c r="IVC5" s="156"/>
      <c r="IVD5" s="40"/>
      <c r="IVE5" s="73"/>
      <c r="IVF5" s="40"/>
      <c r="IVG5" s="150"/>
      <c r="IVH5" s="154"/>
      <c r="IVI5" s="16"/>
      <c r="IVJ5" s="156"/>
      <c r="IVK5" s="156"/>
      <c r="IVL5" s="40"/>
      <c r="IVM5" s="73"/>
      <c r="IVN5" s="40"/>
      <c r="IVO5" s="150"/>
      <c r="IVP5" s="154"/>
      <c r="IVQ5" s="16"/>
      <c r="IVR5" s="156"/>
      <c r="IVS5" s="156"/>
      <c r="IVT5" s="40"/>
      <c r="IVU5" s="73"/>
      <c r="IVV5" s="40"/>
      <c r="IVW5" s="150"/>
      <c r="IVX5" s="154"/>
      <c r="IVY5" s="16"/>
      <c r="IVZ5" s="156"/>
      <c r="IWA5" s="156"/>
      <c r="IWB5" s="40"/>
      <c r="IWC5" s="73"/>
      <c r="IWD5" s="40"/>
      <c r="IWE5" s="150"/>
      <c r="IWF5" s="154"/>
      <c r="IWG5" s="16"/>
      <c r="IWH5" s="156"/>
      <c r="IWI5" s="156"/>
      <c r="IWJ5" s="40"/>
      <c r="IWK5" s="73"/>
      <c r="IWL5" s="40"/>
      <c r="IWM5" s="150"/>
      <c r="IWN5" s="154"/>
      <c r="IWO5" s="16"/>
      <c r="IWP5" s="156"/>
      <c r="IWQ5" s="156"/>
      <c r="IWR5" s="40"/>
      <c r="IWS5" s="73"/>
      <c r="IWT5" s="40"/>
      <c r="IWU5" s="150"/>
      <c r="IWV5" s="154"/>
      <c r="IWW5" s="16"/>
      <c r="IWX5" s="156"/>
      <c r="IWY5" s="156"/>
      <c r="IWZ5" s="40"/>
      <c r="IXA5" s="73"/>
      <c r="IXB5" s="40"/>
      <c r="IXC5" s="150"/>
      <c r="IXD5" s="154"/>
      <c r="IXE5" s="16"/>
      <c r="IXF5" s="156"/>
      <c r="IXG5" s="156"/>
      <c r="IXH5" s="40"/>
      <c r="IXI5" s="73"/>
      <c r="IXJ5" s="40"/>
      <c r="IXK5" s="150"/>
      <c r="IXL5" s="154"/>
      <c r="IXM5" s="16"/>
      <c r="IXN5" s="156"/>
      <c r="IXO5" s="156"/>
      <c r="IXP5" s="40"/>
      <c r="IXQ5" s="73"/>
      <c r="IXR5" s="40"/>
      <c r="IXS5" s="150"/>
      <c r="IXT5" s="154"/>
      <c r="IXU5" s="16"/>
      <c r="IXV5" s="156"/>
      <c r="IXW5" s="156"/>
      <c r="IXX5" s="40"/>
      <c r="IXY5" s="73"/>
      <c r="IXZ5" s="40"/>
      <c r="IYA5" s="150"/>
      <c r="IYB5" s="154"/>
      <c r="IYC5" s="16"/>
      <c r="IYD5" s="156"/>
      <c r="IYE5" s="156"/>
      <c r="IYF5" s="40"/>
      <c r="IYG5" s="73"/>
      <c r="IYH5" s="40"/>
      <c r="IYI5" s="150"/>
      <c r="IYJ5" s="154"/>
      <c r="IYK5" s="16"/>
      <c r="IYL5" s="156"/>
      <c r="IYM5" s="156"/>
      <c r="IYN5" s="40"/>
      <c r="IYO5" s="73"/>
      <c r="IYP5" s="40"/>
      <c r="IYQ5" s="150"/>
      <c r="IYR5" s="154"/>
      <c r="IYS5" s="16"/>
      <c r="IYT5" s="156"/>
      <c r="IYU5" s="156"/>
      <c r="IYV5" s="40"/>
      <c r="IYW5" s="73"/>
      <c r="IYX5" s="40"/>
      <c r="IYY5" s="150"/>
      <c r="IYZ5" s="154"/>
      <c r="IZA5" s="16"/>
      <c r="IZB5" s="156"/>
      <c r="IZC5" s="156"/>
      <c r="IZD5" s="40"/>
      <c r="IZE5" s="73"/>
      <c r="IZF5" s="40"/>
      <c r="IZG5" s="150"/>
      <c r="IZH5" s="154"/>
      <c r="IZI5" s="16"/>
      <c r="IZJ5" s="156"/>
      <c r="IZK5" s="156"/>
      <c r="IZL5" s="40"/>
      <c r="IZM5" s="73"/>
      <c r="IZN5" s="40"/>
      <c r="IZO5" s="150"/>
      <c r="IZP5" s="154"/>
      <c r="IZQ5" s="16"/>
      <c r="IZR5" s="156"/>
      <c r="IZS5" s="156"/>
      <c r="IZT5" s="40"/>
      <c r="IZU5" s="73"/>
      <c r="IZV5" s="40"/>
      <c r="IZW5" s="150"/>
      <c r="IZX5" s="154"/>
      <c r="IZY5" s="16"/>
      <c r="IZZ5" s="156"/>
      <c r="JAA5" s="156"/>
      <c r="JAB5" s="40"/>
      <c r="JAC5" s="73"/>
      <c r="JAD5" s="40"/>
      <c r="JAE5" s="150"/>
      <c r="JAF5" s="154"/>
      <c r="JAG5" s="16"/>
      <c r="JAH5" s="156"/>
      <c r="JAI5" s="156"/>
      <c r="JAJ5" s="40"/>
      <c r="JAK5" s="73"/>
      <c r="JAL5" s="40"/>
      <c r="JAM5" s="150"/>
      <c r="JAN5" s="154"/>
      <c r="JAO5" s="16"/>
      <c r="JAP5" s="156"/>
      <c r="JAQ5" s="156"/>
      <c r="JAR5" s="40"/>
      <c r="JAS5" s="73"/>
      <c r="JAT5" s="40"/>
      <c r="JAU5" s="150"/>
      <c r="JAV5" s="154"/>
      <c r="JAW5" s="16"/>
      <c r="JAX5" s="156"/>
      <c r="JAY5" s="156"/>
      <c r="JAZ5" s="40"/>
      <c r="JBA5" s="73"/>
      <c r="JBB5" s="40"/>
      <c r="JBC5" s="150"/>
      <c r="JBD5" s="154"/>
      <c r="JBE5" s="16"/>
      <c r="JBF5" s="156"/>
      <c r="JBG5" s="156"/>
      <c r="JBH5" s="40"/>
      <c r="JBI5" s="73"/>
      <c r="JBJ5" s="40"/>
      <c r="JBK5" s="150"/>
      <c r="JBL5" s="154"/>
      <c r="JBM5" s="16"/>
      <c r="JBN5" s="156"/>
      <c r="JBO5" s="156"/>
      <c r="JBP5" s="40"/>
      <c r="JBQ5" s="73"/>
      <c r="JBR5" s="40"/>
      <c r="JBS5" s="150"/>
      <c r="JBT5" s="154"/>
      <c r="JBU5" s="16"/>
      <c r="JBV5" s="156"/>
      <c r="JBW5" s="156"/>
      <c r="JBX5" s="40"/>
      <c r="JBY5" s="73"/>
      <c r="JBZ5" s="40"/>
      <c r="JCA5" s="150"/>
      <c r="JCB5" s="154"/>
      <c r="JCC5" s="16"/>
      <c r="JCD5" s="156"/>
      <c r="JCE5" s="156"/>
      <c r="JCF5" s="40"/>
      <c r="JCG5" s="73"/>
      <c r="JCH5" s="40"/>
      <c r="JCI5" s="150"/>
      <c r="JCJ5" s="154"/>
      <c r="JCK5" s="16"/>
      <c r="JCL5" s="156"/>
      <c r="JCM5" s="156"/>
      <c r="JCN5" s="40"/>
      <c r="JCO5" s="73"/>
      <c r="JCP5" s="40"/>
      <c r="JCQ5" s="150"/>
      <c r="JCR5" s="154"/>
      <c r="JCS5" s="16"/>
      <c r="JCT5" s="156"/>
      <c r="JCU5" s="156"/>
      <c r="JCV5" s="40"/>
      <c r="JCW5" s="73"/>
      <c r="JCX5" s="40"/>
      <c r="JCY5" s="150"/>
      <c r="JCZ5" s="154"/>
      <c r="JDA5" s="16"/>
      <c r="JDB5" s="156"/>
      <c r="JDC5" s="156"/>
      <c r="JDD5" s="40"/>
      <c r="JDE5" s="73"/>
      <c r="JDF5" s="40"/>
      <c r="JDG5" s="150"/>
      <c r="JDH5" s="154"/>
      <c r="JDI5" s="16"/>
      <c r="JDJ5" s="156"/>
      <c r="JDK5" s="156"/>
      <c r="JDL5" s="40"/>
      <c r="JDM5" s="73"/>
      <c r="JDN5" s="40"/>
      <c r="JDO5" s="150"/>
      <c r="JDP5" s="154"/>
      <c r="JDQ5" s="16"/>
      <c r="JDR5" s="156"/>
      <c r="JDS5" s="156"/>
      <c r="JDT5" s="40"/>
      <c r="JDU5" s="73"/>
      <c r="JDV5" s="40"/>
      <c r="JDW5" s="150"/>
      <c r="JDX5" s="154"/>
      <c r="JDY5" s="16"/>
      <c r="JDZ5" s="156"/>
      <c r="JEA5" s="156"/>
      <c r="JEB5" s="40"/>
      <c r="JEC5" s="73"/>
      <c r="JED5" s="40"/>
      <c r="JEE5" s="150"/>
      <c r="JEF5" s="154"/>
      <c r="JEG5" s="16"/>
      <c r="JEH5" s="156"/>
      <c r="JEI5" s="156"/>
      <c r="JEJ5" s="40"/>
      <c r="JEK5" s="73"/>
      <c r="JEL5" s="40"/>
      <c r="JEM5" s="150"/>
      <c r="JEN5" s="154"/>
      <c r="JEO5" s="16"/>
      <c r="JEP5" s="156"/>
      <c r="JEQ5" s="156"/>
      <c r="JER5" s="40"/>
      <c r="JES5" s="73"/>
      <c r="JET5" s="40"/>
      <c r="JEU5" s="150"/>
      <c r="JEV5" s="154"/>
      <c r="JEW5" s="16"/>
      <c r="JEX5" s="156"/>
      <c r="JEY5" s="156"/>
      <c r="JEZ5" s="40"/>
      <c r="JFA5" s="73"/>
      <c r="JFB5" s="40"/>
      <c r="JFC5" s="150"/>
      <c r="JFD5" s="154"/>
      <c r="JFE5" s="16"/>
      <c r="JFF5" s="156"/>
      <c r="JFG5" s="156"/>
      <c r="JFH5" s="40"/>
      <c r="JFI5" s="73"/>
      <c r="JFJ5" s="40"/>
      <c r="JFK5" s="150"/>
      <c r="JFL5" s="154"/>
      <c r="JFM5" s="16"/>
      <c r="JFN5" s="156"/>
      <c r="JFO5" s="156"/>
      <c r="JFP5" s="40"/>
      <c r="JFQ5" s="73"/>
      <c r="JFR5" s="40"/>
      <c r="JFS5" s="150"/>
      <c r="JFT5" s="154"/>
      <c r="JFU5" s="16"/>
      <c r="JFV5" s="156"/>
      <c r="JFW5" s="156"/>
      <c r="JFX5" s="40"/>
      <c r="JFY5" s="73"/>
      <c r="JFZ5" s="40"/>
      <c r="JGA5" s="150"/>
      <c r="JGB5" s="154"/>
      <c r="JGC5" s="16"/>
      <c r="JGD5" s="156"/>
      <c r="JGE5" s="156"/>
      <c r="JGF5" s="40"/>
      <c r="JGG5" s="73"/>
      <c r="JGH5" s="40"/>
      <c r="JGI5" s="150"/>
      <c r="JGJ5" s="154"/>
      <c r="JGK5" s="16"/>
      <c r="JGL5" s="156"/>
      <c r="JGM5" s="156"/>
      <c r="JGN5" s="40"/>
      <c r="JGO5" s="73"/>
      <c r="JGP5" s="40"/>
      <c r="JGQ5" s="150"/>
      <c r="JGR5" s="154"/>
      <c r="JGS5" s="16"/>
      <c r="JGT5" s="156"/>
      <c r="JGU5" s="156"/>
      <c r="JGV5" s="40"/>
      <c r="JGW5" s="73"/>
      <c r="JGX5" s="40"/>
      <c r="JGY5" s="150"/>
      <c r="JGZ5" s="154"/>
      <c r="JHA5" s="16"/>
      <c r="JHB5" s="156"/>
      <c r="JHC5" s="156"/>
      <c r="JHD5" s="40"/>
      <c r="JHE5" s="73"/>
      <c r="JHF5" s="40"/>
      <c r="JHG5" s="150"/>
      <c r="JHH5" s="154"/>
      <c r="JHI5" s="16"/>
      <c r="JHJ5" s="156"/>
      <c r="JHK5" s="156"/>
      <c r="JHL5" s="40"/>
      <c r="JHM5" s="73"/>
      <c r="JHN5" s="40"/>
      <c r="JHO5" s="150"/>
      <c r="JHP5" s="154"/>
      <c r="JHQ5" s="16"/>
      <c r="JHR5" s="156"/>
      <c r="JHS5" s="156"/>
      <c r="JHT5" s="40"/>
      <c r="JHU5" s="73"/>
      <c r="JHV5" s="40"/>
      <c r="JHW5" s="150"/>
      <c r="JHX5" s="154"/>
      <c r="JHY5" s="16"/>
      <c r="JHZ5" s="156"/>
      <c r="JIA5" s="156"/>
      <c r="JIB5" s="40"/>
      <c r="JIC5" s="73"/>
      <c r="JID5" s="40"/>
      <c r="JIE5" s="150"/>
      <c r="JIF5" s="154"/>
      <c r="JIG5" s="16"/>
      <c r="JIH5" s="156"/>
      <c r="JII5" s="156"/>
      <c r="JIJ5" s="40"/>
      <c r="JIK5" s="73"/>
      <c r="JIL5" s="40"/>
      <c r="JIM5" s="150"/>
      <c r="JIN5" s="154"/>
      <c r="JIO5" s="16"/>
      <c r="JIP5" s="156"/>
      <c r="JIQ5" s="156"/>
      <c r="JIR5" s="40"/>
      <c r="JIS5" s="73"/>
      <c r="JIT5" s="40"/>
      <c r="JIU5" s="150"/>
      <c r="JIV5" s="154"/>
      <c r="JIW5" s="16"/>
      <c r="JIX5" s="156"/>
      <c r="JIY5" s="156"/>
      <c r="JIZ5" s="40"/>
      <c r="JJA5" s="73"/>
      <c r="JJB5" s="40"/>
      <c r="JJC5" s="150"/>
      <c r="JJD5" s="154"/>
      <c r="JJE5" s="16"/>
      <c r="JJF5" s="156"/>
      <c r="JJG5" s="156"/>
      <c r="JJH5" s="40"/>
      <c r="JJI5" s="73"/>
      <c r="JJJ5" s="40"/>
      <c r="JJK5" s="150"/>
      <c r="JJL5" s="154"/>
      <c r="JJM5" s="16"/>
      <c r="JJN5" s="156"/>
      <c r="JJO5" s="156"/>
      <c r="JJP5" s="40"/>
      <c r="JJQ5" s="73"/>
      <c r="JJR5" s="40"/>
      <c r="JJS5" s="150"/>
      <c r="JJT5" s="154"/>
      <c r="JJU5" s="16"/>
      <c r="JJV5" s="156"/>
      <c r="JJW5" s="156"/>
      <c r="JJX5" s="40"/>
      <c r="JJY5" s="73"/>
      <c r="JJZ5" s="40"/>
      <c r="JKA5" s="150"/>
      <c r="JKB5" s="154"/>
      <c r="JKC5" s="16"/>
      <c r="JKD5" s="156"/>
      <c r="JKE5" s="156"/>
      <c r="JKF5" s="40"/>
      <c r="JKG5" s="73"/>
      <c r="JKH5" s="40"/>
      <c r="JKI5" s="150"/>
      <c r="JKJ5" s="154"/>
      <c r="JKK5" s="16"/>
      <c r="JKL5" s="156"/>
      <c r="JKM5" s="156"/>
      <c r="JKN5" s="40"/>
      <c r="JKO5" s="73"/>
      <c r="JKP5" s="40"/>
      <c r="JKQ5" s="150"/>
      <c r="JKR5" s="154"/>
      <c r="JKS5" s="16"/>
      <c r="JKT5" s="156"/>
      <c r="JKU5" s="156"/>
      <c r="JKV5" s="40"/>
      <c r="JKW5" s="73"/>
      <c r="JKX5" s="40"/>
      <c r="JKY5" s="150"/>
      <c r="JKZ5" s="154"/>
      <c r="JLA5" s="16"/>
      <c r="JLB5" s="156"/>
      <c r="JLC5" s="156"/>
      <c r="JLD5" s="40"/>
      <c r="JLE5" s="73"/>
      <c r="JLF5" s="40"/>
      <c r="JLG5" s="150"/>
      <c r="JLH5" s="154"/>
      <c r="JLI5" s="16"/>
      <c r="JLJ5" s="156"/>
      <c r="JLK5" s="156"/>
      <c r="JLL5" s="40"/>
      <c r="JLM5" s="73"/>
      <c r="JLN5" s="40"/>
      <c r="JLO5" s="150"/>
      <c r="JLP5" s="154"/>
      <c r="JLQ5" s="16"/>
      <c r="JLR5" s="156"/>
      <c r="JLS5" s="156"/>
      <c r="JLT5" s="40"/>
      <c r="JLU5" s="73"/>
      <c r="JLV5" s="40"/>
      <c r="JLW5" s="150"/>
      <c r="JLX5" s="154"/>
      <c r="JLY5" s="16"/>
      <c r="JLZ5" s="156"/>
      <c r="JMA5" s="156"/>
      <c r="JMB5" s="40"/>
      <c r="JMC5" s="73"/>
      <c r="JMD5" s="40"/>
      <c r="JME5" s="150"/>
      <c r="JMF5" s="154"/>
      <c r="JMG5" s="16"/>
      <c r="JMH5" s="156"/>
      <c r="JMI5" s="156"/>
      <c r="JMJ5" s="40"/>
      <c r="JMK5" s="73"/>
      <c r="JML5" s="40"/>
      <c r="JMM5" s="150"/>
      <c r="JMN5" s="154"/>
      <c r="JMO5" s="16"/>
      <c r="JMP5" s="156"/>
      <c r="JMQ5" s="156"/>
      <c r="JMR5" s="40"/>
      <c r="JMS5" s="73"/>
      <c r="JMT5" s="40"/>
      <c r="JMU5" s="150"/>
      <c r="JMV5" s="154"/>
      <c r="JMW5" s="16"/>
      <c r="JMX5" s="156"/>
      <c r="JMY5" s="156"/>
      <c r="JMZ5" s="40"/>
      <c r="JNA5" s="73"/>
      <c r="JNB5" s="40"/>
      <c r="JNC5" s="150"/>
      <c r="JND5" s="154"/>
      <c r="JNE5" s="16"/>
      <c r="JNF5" s="156"/>
      <c r="JNG5" s="156"/>
      <c r="JNH5" s="40"/>
      <c r="JNI5" s="73"/>
      <c r="JNJ5" s="40"/>
      <c r="JNK5" s="150"/>
      <c r="JNL5" s="154"/>
      <c r="JNM5" s="16"/>
      <c r="JNN5" s="156"/>
      <c r="JNO5" s="156"/>
      <c r="JNP5" s="40"/>
      <c r="JNQ5" s="73"/>
      <c r="JNR5" s="40"/>
      <c r="JNS5" s="150"/>
      <c r="JNT5" s="154"/>
      <c r="JNU5" s="16"/>
      <c r="JNV5" s="156"/>
      <c r="JNW5" s="156"/>
      <c r="JNX5" s="40"/>
      <c r="JNY5" s="73"/>
      <c r="JNZ5" s="40"/>
      <c r="JOA5" s="150"/>
      <c r="JOB5" s="154"/>
      <c r="JOC5" s="16"/>
      <c r="JOD5" s="156"/>
      <c r="JOE5" s="156"/>
      <c r="JOF5" s="40"/>
      <c r="JOG5" s="73"/>
      <c r="JOH5" s="40"/>
      <c r="JOI5" s="150"/>
      <c r="JOJ5" s="154"/>
      <c r="JOK5" s="16"/>
      <c r="JOL5" s="156"/>
      <c r="JOM5" s="156"/>
      <c r="JON5" s="40"/>
      <c r="JOO5" s="73"/>
      <c r="JOP5" s="40"/>
      <c r="JOQ5" s="150"/>
      <c r="JOR5" s="154"/>
      <c r="JOS5" s="16"/>
      <c r="JOT5" s="156"/>
      <c r="JOU5" s="156"/>
      <c r="JOV5" s="40"/>
      <c r="JOW5" s="73"/>
      <c r="JOX5" s="40"/>
      <c r="JOY5" s="150"/>
      <c r="JOZ5" s="154"/>
      <c r="JPA5" s="16"/>
      <c r="JPB5" s="156"/>
      <c r="JPC5" s="156"/>
      <c r="JPD5" s="40"/>
      <c r="JPE5" s="73"/>
      <c r="JPF5" s="40"/>
      <c r="JPG5" s="150"/>
      <c r="JPH5" s="154"/>
      <c r="JPI5" s="16"/>
      <c r="JPJ5" s="156"/>
      <c r="JPK5" s="156"/>
      <c r="JPL5" s="40"/>
      <c r="JPM5" s="73"/>
      <c r="JPN5" s="40"/>
      <c r="JPO5" s="150"/>
      <c r="JPP5" s="154"/>
      <c r="JPQ5" s="16"/>
      <c r="JPR5" s="156"/>
      <c r="JPS5" s="156"/>
      <c r="JPT5" s="40"/>
      <c r="JPU5" s="73"/>
      <c r="JPV5" s="40"/>
      <c r="JPW5" s="150"/>
      <c r="JPX5" s="154"/>
      <c r="JPY5" s="16"/>
      <c r="JPZ5" s="156"/>
      <c r="JQA5" s="156"/>
      <c r="JQB5" s="40"/>
      <c r="JQC5" s="73"/>
      <c r="JQD5" s="40"/>
      <c r="JQE5" s="150"/>
      <c r="JQF5" s="154"/>
      <c r="JQG5" s="16"/>
      <c r="JQH5" s="156"/>
      <c r="JQI5" s="156"/>
      <c r="JQJ5" s="40"/>
      <c r="JQK5" s="73"/>
      <c r="JQL5" s="40"/>
      <c r="JQM5" s="150"/>
      <c r="JQN5" s="154"/>
      <c r="JQO5" s="16"/>
      <c r="JQP5" s="156"/>
      <c r="JQQ5" s="156"/>
      <c r="JQR5" s="40"/>
      <c r="JQS5" s="73"/>
      <c r="JQT5" s="40"/>
      <c r="JQU5" s="150"/>
      <c r="JQV5" s="154"/>
      <c r="JQW5" s="16"/>
      <c r="JQX5" s="156"/>
      <c r="JQY5" s="156"/>
      <c r="JQZ5" s="40"/>
      <c r="JRA5" s="73"/>
      <c r="JRB5" s="40"/>
      <c r="JRC5" s="150"/>
      <c r="JRD5" s="154"/>
      <c r="JRE5" s="16"/>
      <c r="JRF5" s="156"/>
      <c r="JRG5" s="156"/>
      <c r="JRH5" s="40"/>
      <c r="JRI5" s="73"/>
      <c r="JRJ5" s="40"/>
      <c r="JRK5" s="150"/>
      <c r="JRL5" s="154"/>
      <c r="JRM5" s="16"/>
      <c r="JRN5" s="156"/>
      <c r="JRO5" s="156"/>
      <c r="JRP5" s="40"/>
      <c r="JRQ5" s="73"/>
      <c r="JRR5" s="40"/>
      <c r="JRS5" s="150"/>
      <c r="JRT5" s="154"/>
      <c r="JRU5" s="16"/>
      <c r="JRV5" s="156"/>
      <c r="JRW5" s="156"/>
      <c r="JRX5" s="40"/>
      <c r="JRY5" s="73"/>
      <c r="JRZ5" s="40"/>
      <c r="JSA5" s="150"/>
      <c r="JSB5" s="154"/>
      <c r="JSC5" s="16"/>
      <c r="JSD5" s="156"/>
      <c r="JSE5" s="156"/>
      <c r="JSF5" s="40"/>
      <c r="JSG5" s="73"/>
      <c r="JSH5" s="40"/>
      <c r="JSI5" s="150"/>
      <c r="JSJ5" s="154"/>
      <c r="JSK5" s="16"/>
      <c r="JSL5" s="156"/>
      <c r="JSM5" s="156"/>
      <c r="JSN5" s="40"/>
      <c r="JSO5" s="73"/>
      <c r="JSP5" s="40"/>
      <c r="JSQ5" s="150"/>
      <c r="JSR5" s="154"/>
      <c r="JSS5" s="16"/>
      <c r="JST5" s="156"/>
      <c r="JSU5" s="156"/>
      <c r="JSV5" s="40"/>
      <c r="JSW5" s="73"/>
      <c r="JSX5" s="40"/>
      <c r="JSY5" s="150"/>
      <c r="JSZ5" s="154"/>
      <c r="JTA5" s="16"/>
      <c r="JTB5" s="156"/>
      <c r="JTC5" s="156"/>
      <c r="JTD5" s="40"/>
      <c r="JTE5" s="73"/>
      <c r="JTF5" s="40"/>
      <c r="JTG5" s="150"/>
      <c r="JTH5" s="154"/>
      <c r="JTI5" s="16"/>
      <c r="JTJ5" s="156"/>
      <c r="JTK5" s="156"/>
      <c r="JTL5" s="40"/>
      <c r="JTM5" s="73"/>
      <c r="JTN5" s="40"/>
      <c r="JTO5" s="150"/>
      <c r="JTP5" s="154"/>
      <c r="JTQ5" s="16"/>
      <c r="JTR5" s="156"/>
      <c r="JTS5" s="156"/>
      <c r="JTT5" s="40"/>
      <c r="JTU5" s="73"/>
      <c r="JTV5" s="40"/>
      <c r="JTW5" s="150"/>
      <c r="JTX5" s="154"/>
      <c r="JTY5" s="16"/>
      <c r="JTZ5" s="156"/>
      <c r="JUA5" s="156"/>
      <c r="JUB5" s="40"/>
      <c r="JUC5" s="73"/>
      <c r="JUD5" s="40"/>
      <c r="JUE5" s="150"/>
      <c r="JUF5" s="154"/>
      <c r="JUG5" s="16"/>
      <c r="JUH5" s="156"/>
      <c r="JUI5" s="156"/>
      <c r="JUJ5" s="40"/>
      <c r="JUK5" s="73"/>
      <c r="JUL5" s="40"/>
      <c r="JUM5" s="150"/>
      <c r="JUN5" s="154"/>
      <c r="JUO5" s="16"/>
      <c r="JUP5" s="156"/>
      <c r="JUQ5" s="156"/>
      <c r="JUR5" s="40"/>
      <c r="JUS5" s="73"/>
      <c r="JUT5" s="40"/>
      <c r="JUU5" s="150"/>
      <c r="JUV5" s="154"/>
      <c r="JUW5" s="16"/>
      <c r="JUX5" s="156"/>
      <c r="JUY5" s="156"/>
      <c r="JUZ5" s="40"/>
      <c r="JVA5" s="73"/>
      <c r="JVB5" s="40"/>
      <c r="JVC5" s="150"/>
      <c r="JVD5" s="154"/>
      <c r="JVE5" s="16"/>
      <c r="JVF5" s="156"/>
      <c r="JVG5" s="156"/>
      <c r="JVH5" s="40"/>
      <c r="JVI5" s="73"/>
      <c r="JVJ5" s="40"/>
      <c r="JVK5" s="150"/>
      <c r="JVL5" s="154"/>
      <c r="JVM5" s="16"/>
      <c r="JVN5" s="156"/>
      <c r="JVO5" s="156"/>
      <c r="JVP5" s="40"/>
      <c r="JVQ5" s="73"/>
      <c r="JVR5" s="40"/>
      <c r="JVS5" s="150"/>
      <c r="JVT5" s="154"/>
      <c r="JVU5" s="16"/>
      <c r="JVV5" s="156"/>
      <c r="JVW5" s="156"/>
      <c r="JVX5" s="40"/>
      <c r="JVY5" s="73"/>
      <c r="JVZ5" s="40"/>
      <c r="JWA5" s="150"/>
      <c r="JWB5" s="154"/>
      <c r="JWC5" s="16"/>
      <c r="JWD5" s="156"/>
      <c r="JWE5" s="156"/>
      <c r="JWF5" s="40"/>
      <c r="JWG5" s="73"/>
      <c r="JWH5" s="40"/>
      <c r="JWI5" s="150"/>
      <c r="JWJ5" s="154"/>
      <c r="JWK5" s="16"/>
      <c r="JWL5" s="156"/>
      <c r="JWM5" s="156"/>
      <c r="JWN5" s="40"/>
      <c r="JWO5" s="73"/>
      <c r="JWP5" s="40"/>
      <c r="JWQ5" s="150"/>
      <c r="JWR5" s="154"/>
      <c r="JWS5" s="16"/>
      <c r="JWT5" s="156"/>
      <c r="JWU5" s="156"/>
      <c r="JWV5" s="40"/>
      <c r="JWW5" s="73"/>
      <c r="JWX5" s="40"/>
      <c r="JWY5" s="150"/>
      <c r="JWZ5" s="154"/>
      <c r="JXA5" s="16"/>
      <c r="JXB5" s="156"/>
      <c r="JXC5" s="156"/>
      <c r="JXD5" s="40"/>
      <c r="JXE5" s="73"/>
      <c r="JXF5" s="40"/>
      <c r="JXG5" s="150"/>
      <c r="JXH5" s="154"/>
      <c r="JXI5" s="16"/>
      <c r="JXJ5" s="156"/>
      <c r="JXK5" s="156"/>
      <c r="JXL5" s="40"/>
      <c r="JXM5" s="73"/>
      <c r="JXN5" s="40"/>
      <c r="JXO5" s="150"/>
      <c r="JXP5" s="154"/>
      <c r="JXQ5" s="16"/>
      <c r="JXR5" s="156"/>
      <c r="JXS5" s="156"/>
      <c r="JXT5" s="40"/>
      <c r="JXU5" s="73"/>
      <c r="JXV5" s="40"/>
      <c r="JXW5" s="150"/>
      <c r="JXX5" s="154"/>
      <c r="JXY5" s="16"/>
      <c r="JXZ5" s="156"/>
      <c r="JYA5" s="156"/>
      <c r="JYB5" s="40"/>
      <c r="JYC5" s="73"/>
      <c r="JYD5" s="40"/>
      <c r="JYE5" s="150"/>
      <c r="JYF5" s="154"/>
      <c r="JYG5" s="16"/>
      <c r="JYH5" s="156"/>
      <c r="JYI5" s="156"/>
      <c r="JYJ5" s="40"/>
      <c r="JYK5" s="73"/>
      <c r="JYL5" s="40"/>
      <c r="JYM5" s="150"/>
      <c r="JYN5" s="154"/>
      <c r="JYO5" s="16"/>
      <c r="JYP5" s="156"/>
      <c r="JYQ5" s="156"/>
      <c r="JYR5" s="40"/>
      <c r="JYS5" s="73"/>
      <c r="JYT5" s="40"/>
      <c r="JYU5" s="150"/>
      <c r="JYV5" s="154"/>
      <c r="JYW5" s="16"/>
      <c r="JYX5" s="156"/>
      <c r="JYY5" s="156"/>
      <c r="JYZ5" s="40"/>
      <c r="JZA5" s="73"/>
      <c r="JZB5" s="40"/>
      <c r="JZC5" s="150"/>
      <c r="JZD5" s="154"/>
      <c r="JZE5" s="16"/>
      <c r="JZF5" s="156"/>
      <c r="JZG5" s="156"/>
      <c r="JZH5" s="40"/>
      <c r="JZI5" s="73"/>
      <c r="JZJ5" s="40"/>
      <c r="JZK5" s="150"/>
      <c r="JZL5" s="154"/>
      <c r="JZM5" s="16"/>
      <c r="JZN5" s="156"/>
      <c r="JZO5" s="156"/>
      <c r="JZP5" s="40"/>
      <c r="JZQ5" s="73"/>
      <c r="JZR5" s="40"/>
      <c r="JZS5" s="150"/>
      <c r="JZT5" s="154"/>
      <c r="JZU5" s="16"/>
      <c r="JZV5" s="156"/>
      <c r="JZW5" s="156"/>
      <c r="JZX5" s="40"/>
      <c r="JZY5" s="73"/>
      <c r="JZZ5" s="40"/>
      <c r="KAA5" s="150"/>
      <c r="KAB5" s="154"/>
      <c r="KAC5" s="16"/>
      <c r="KAD5" s="156"/>
      <c r="KAE5" s="156"/>
      <c r="KAF5" s="40"/>
      <c r="KAG5" s="73"/>
      <c r="KAH5" s="40"/>
      <c r="KAI5" s="150"/>
      <c r="KAJ5" s="154"/>
      <c r="KAK5" s="16"/>
      <c r="KAL5" s="156"/>
      <c r="KAM5" s="156"/>
      <c r="KAN5" s="40"/>
      <c r="KAO5" s="73"/>
      <c r="KAP5" s="40"/>
      <c r="KAQ5" s="150"/>
      <c r="KAR5" s="154"/>
      <c r="KAS5" s="16"/>
      <c r="KAT5" s="156"/>
      <c r="KAU5" s="156"/>
      <c r="KAV5" s="40"/>
      <c r="KAW5" s="73"/>
      <c r="KAX5" s="40"/>
      <c r="KAY5" s="150"/>
      <c r="KAZ5" s="154"/>
      <c r="KBA5" s="16"/>
      <c r="KBB5" s="156"/>
      <c r="KBC5" s="156"/>
      <c r="KBD5" s="40"/>
      <c r="KBE5" s="73"/>
      <c r="KBF5" s="40"/>
      <c r="KBG5" s="150"/>
      <c r="KBH5" s="154"/>
      <c r="KBI5" s="16"/>
      <c r="KBJ5" s="156"/>
      <c r="KBK5" s="156"/>
      <c r="KBL5" s="40"/>
      <c r="KBM5" s="73"/>
      <c r="KBN5" s="40"/>
      <c r="KBO5" s="150"/>
      <c r="KBP5" s="154"/>
      <c r="KBQ5" s="16"/>
      <c r="KBR5" s="156"/>
      <c r="KBS5" s="156"/>
      <c r="KBT5" s="40"/>
      <c r="KBU5" s="73"/>
      <c r="KBV5" s="40"/>
      <c r="KBW5" s="150"/>
      <c r="KBX5" s="154"/>
      <c r="KBY5" s="16"/>
      <c r="KBZ5" s="156"/>
      <c r="KCA5" s="156"/>
      <c r="KCB5" s="40"/>
      <c r="KCC5" s="73"/>
      <c r="KCD5" s="40"/>
      <c r="KCE5" s="150"/>
      <c r="KCF5" s="154"/>
      <c r="KCG5" s="16"/>
      <c r="KCH5" s="156"/>
      <c r="KCI5" s="156"/>
      <c r="KCJ5" s="40"/>
      <c r="KCK5" s="73"/>
      <c r="KCL5" s="40"/>
      <c r="KCM5" s="150"/>
      <c r="KCN5" s="154"/>
      <c r="KCO5" s="16"/>
      <c r="KCP5" s="156"/>
      <c r="KCQ5" s="156"/>
      <c r="KCR5" s="40"/>
      <c r="KCS5" s="73"/>
      <c r="KCT5" s="40"/>
      <c r="KCU5" s="150"/>
      <c r="KCV5" s="154"/>
      <c r="KCW5" s="16"/>
      <c r="KCX5" s="156"/>
      <c r="KCY5" s="156"/>
      <c r="KCZ5" s="40"/>
      <c r="KDA5" s="73"/>
      <c r="KDB5" s="40"/>
      <c r="KDC5" s="150"/>
      <c r="KDD5" s="154"/>
      <c r="KDE5" s="16"/>
      <c r="KDF5" s="156"/>
      <c r="KDG5" s="156"/>
      <c r="KDH5" s="40"/>
      <c r="KDI5" s="73"/>
      <c r="KDJ5" s="40"/>
      <c r="KDK5" s="150"/>
      <c r="KDL5" s="154"/>
      <c r="KDM5" s="16"/>
      <c r="KDN5" s="156"/>
      <c r="KDO5" s="156"/>
      <c r="KDP5" s="40"/>
      <c r="KDQ5" s="73"/>
      <c r="KDR5" s="40"/>
      <c r="KDS5" s="150"/>
      <c r="KDT5" s="154"/>
      <c r="KDU5" s="16"/>
      <c r="KDV5" s="156"/>
      <c r="KDW5" s="156"/>
      <c r="KDX5" s="40"/>
      <c r="KDY5" s="73"/>
      <c r="KDZ5" s="40"/>
      <c r="KEA5" s="150"/>
      <c r="KEB5" s="154"/>
      <c r="KEC5" s="16"/>
      <c r="KED5" s="156"/>
      <c r="KEE5" s="156"/>
      <c r="KEF5" s="40"/>
      <c r="KEG5" s="73"/>
      <c r="KEH5" s="40"/>
      <c r="KEI5" s="150"/>
      <c r="KEJ5" s="154"/>
      <c r="KEK5" s="16"/>
      <c r="KEL5" s="156"/>
      <c r="KEM5" s="156"/>
      <c r="KEN5" s="40"/>
      <c r="KEO5" s="73"/>
      <c r="KEP5" s="40"/>
      <c r="KEQ5" s="150"/>
      <c r="KER5" s="154"/>
      <c r="KES5" s="16"/>
      <c r="KET5" s="156"/>
      <c r="KEU5" s="156"/>
      <c r="KEV5" s="40"/>
      <c r="KEW5" s="73"/>
      <c r="KEX5" s="40"/>
      <c r="KEY5" s="150"/>
      <c r="KEZ5" s="154"/>
      <c r="KFA5" s="16"/>
      <c r="KFB5" s="156"/>
      <c r="KFC5" s="156"/>
      <c r="KFD5" s="40"/>
      <c r="KFE5" s="73"/>
      <c r="KFF5" s="40"/>
      <c r="KFG5" s="150"/>
      <c r="KFH5" s="154"/>
      <c r="KFI5" s="16"/>
      <c r="KFJ5" s="156"/>
      <c r="KFK5" s="156"/>
      <c r="KFL5" s="40"/>
      <c r="KFM5" s="73"/>
      <c r="KFN5" s="40"/>
      <c r="KFO5" s="150"/>
      <c r="KFP5" s="154"/>
      <c r="KFQ5" s="16"/>
      <c r="KFR5" s="156"/>
      <c r="KFS5" s="156"/>
      <c r="KFT5" s="40"/>
      <c r="KFU5" s="73"/>
      <c r="KFV5" s="40"/>
      <c r="KFW5" s="150"/>
      <c r="KFX5" s="154"/>
      <c r="KFY5" s="16"/>
      <c r="KFZ5" s="156"/>
      <c r="KGA5" s="156"/>
      <c r="KGB5" s="40"/>
      <c r="KGC5" s="73"/>
      <c r="KGD5" s="40"/>
      <c r="KGE5" s="150"/>
      <c r="KGF5" s="154"/>
      <c r="KGG5" s="16"/>
      <c r="KGH5" s="156"/>
      <c r="KGI5" s="156"/>
      <c r="KGJ5" s="40"/>
      <c r="KGK5" s="73"/>
      <c r="KGL5" s="40"/>
      <c r="KGM5" s="150"/>
      <c r="KGN5" s="154"/>
      <c r="KGO5" s="16"/>
      <c r="KGP5" s="156"/>
      <c r="KGQ5" s="156"/>
      <c r="KGR5" s="40"/>
      <c r="KGS5" s="73"/>
      <c r="KGT5" s="40"/>
      <c r="KGU5" s="150"/>
      <c r="KGV5" s="154"/>
      <c r="KGW5" s="16"/>
      <c r="KGX5" s="156"/>
      <c r="KGY5" s="156"/>
      <c r="KGZ5" s="40"/>
      <c r="KHA5" s="73"/>
      <c r="KHB5" s="40"/>
      <c r="KHC5" s="150"/>
      <c r="KHD5" s="154"/>
      <c r="KHE5" s="16"/>
      <c r="KHF5" s="156"/>
      <c r="KHG5" s="156"/>
      <c r="KHH5" s="40"/>
      <c r="KHI5" s="73"/>
      <c r="KHJ5" s="40"/>
      <c r="KHK5" s="150"/>
      <c r="KHL5" s="154"/>
      <c r="KHM5" s="16"/>
      <c r="KHN5" s="156"/>
      <c r="KHO5" s="156"/>
      <c r="KHP5" s="40"/>
      <c r="KHQ5" s="73"/>
      <c r="KHR5" s="40"/>
      <c r="KHS5" s="150"/>
      <c r="KHT5" s="154"/>
      <c r="KHU5" s="16"/>
      <c r="KHV5" s="156"/>
      <c r="KHW5" s="156"/>
      <c r="KHX5" s="40"/>
      <c r="KHY5" s="73"/>
      <c r="KHZ5" s="40"/>
      <c r="KIA5" s="150"/>
      <c r="KIB5" s="154"/>
      <c r="KIC5" s="16"/>
      <c r="KID5" s="156"/>
      <c r="KIE5" s="156"/>
      <c r="KIF5" s="40"/>
      <c r="KIG5" s="73"/>
      <c r="KIH5" s="40"/>
      <c r="KII5" s="150"/>
      <c r="KIJ5" s="154"/>
      <c r="KIK5" s="16"/>
      <c r="KIL5" s="156"/>
      <c r="KIM5" s="156"/>
      <c r="KIN5" s="40"/>
      <c r="KIO5" s="73"/>
      <c r="KIP5" s="40"/>
      <c r="KIQ5" s="150"/>
      <c r="KIR5" s="154"/>
      <c r="KIS5" s="16"/>
      <c r="KIT5" s="156"/>
      <c r="KIU5" s="156"/>
      <c r="KIV5" s="40"/>
      <c r="KIW5" s="73"/>
      <c r="KIX5" s="40"/>
      <c r="KIY5" s="150"/>
      <c r="KIZ5" s="154"/>
      <c r="KJA5" s="16"/>
      <c r="KJB5" s="156"/>
      <c r="KJC5" s="156"/>
      <c r="KJD5" s="40"/>
      <c r="KJE5" s="73"/>
      <c r="KJF5" s="40"/>
      <c r="KJG5" s="150"/>
      <c r="KJH5" s="154"/>
      <c r="KJI5" s="16"/>
      <c r="KJJ5" s="156"/>
      <c r="KJK5" s="156"/>
      <c r="KJL5" s="40"/>
      <c r="KJM5" s="73"/>
      <c r="KJN5" s="40"/>
      <c r="KJO5" s="150"/>
      <c r="KJP5" s="154"/>
      <c r="KJQ5" s="16"/>
      <c r="KJR5" s="156"/>
      <c r="KJS5" s="156"/>
      <c r="KJT5" s="40"/>
      <c r="KJU5" s="73"/>
      <c r="KJV5" s="40"/>
      <c r="KJW5" s="150"/>
      <c r="KJX5" s="154"/>
      <c r="KJY5" s="16"/>
      <c r="KJZ5" s="156"/>
      <c r="KKA5" s="156"/>
      <c r="KKB5" s="40"/>
      <c r="KKC5" s="73"/>
      <c r="KKD5" s="40"/>
      <c r="KKE5" s="150"/>
      <c r="KKF5" s="154"/>
      <c r="KKG5" s="16"/>
      <c r="KKH5" s="156"/>
      <c r="KKI5" s="156"/>
      <c r="KKJ5" s="40"/>
      <c r="KKK5" s="73"/>
      <c r="KKL5" s="40"/>
      <c r="KKM5" s="150"/>
      <c r="KKN5" s="154"/>
      <c r="KKO5" s="16"/>
      <c r="KKP5" s="156"/>
      <c r="KKQ5" s="156"/>
      <c r="KKR5" s="40"/>
      <c r="KKS5" s="73"/>
      <c r="KKT5" s="40"/>
      <c r="KKU5" s="150"/>
      <c r="KKV5" s="154"/>
      <c r="KKW5" s="16"/>
      <c r="KKX5" s="156"/>
      <c r="KKY5" s="156"/>
      <c r="KKZ5" s="40"/>
      <c r="KLA5" s="73"/>
      <c r="KLB5" s="40"/>
      <c r="KLC5" s="150"/>
      <c r="KLD5" s="154"/>
      <c r="KLE5" s="16"/>
      <c r="KLF5" s="156"/>
      <c r="KLG5" s="156"/>
      <c r="KLH5" s="40"/>
      <c r="KLI5" s="73"/>
      <c r="KLJ5" s="40"/>
      <c r="KLK5" s="150"/>
      <c r="KLL5" s="154"/>
      <c r="KLM5" s="16"/>
      <c r="KLN5" s="156"/>
      <c r="KLO5" s="156"/>
      <c r="KLP5" s="40"/>
      <c r="KLQ5" s="73"/>
      <c r="KLR5" s="40"/>
      <c r="KLS5" s="150"/>
      <c r="KLT5" s="154"/>
      <c r="KLU5" s="16"/>
      <c r="KLV5" s="156"/>
      <c r="KLW5" s="156"/>
      <c r="KLX5" s="40"/>
      <c r="KLY5" s="73"/>
      <c r="KLZ5" s="40"/>
      <c r="KMA5" s="150"/>
      <c r="KMB5" s="154"/>
      <c r="KMC5" s="16"/>
      <c r="KMD5" s="156"/>
      <c r="KME5" s="156"/>
      <c r="KMF5" s="40"/>
      <c r="KMG5" s="73"/>
      <c r="KMH5" s="40"/>
      <c r="KMI5" s="150"/>
      <c r="KMJ5" s="154"/>
      <c r="KMK5" s="16"/>
      <c r="KML5" s="156"/>
      <c r="KMM5" s="156"/>
      <c r="KMN5" s="40"/>
      <c r="KMO5" s="73"/>
      <c r="KMP5" s="40"/>
      <c r="KMQ5" s="150"/>
      <c r="KMR5" s="154"/>
      <c r="KMS5" s="16"/>
      <c r="KMT5" s="156"/>
      <c r="KMU5" s="156"/>
      <c r="KMV5" s="40"/>
      <c r="KMW5" s="73"/>
      <c r="KMX5" s="40"/>
      <c r="KMY5" s="150"/>
      <c r="KMZ5" s="154"/>
      <c r="KNA5" s="16"/>
      <c r="KNB5" s="156"/>
      <c r="KNC5" s="156"/>
      <c r="KND5" s="40"/>
      <c r="KNE5" s="73"/>
      <c r="KNF5" s="40"/>
      <c r="KNG5" s="150"/>
      <c r="KNH5" s="154"/>
      <c r="KNI5" s="16"/>
      <c r="KNJ5" s="156"/>
      <c r="KNK5" s="156"/>
      <c r="KNL5" s="40"/>
      <c r="KNM5" s="73"/>
      <c r="KNN5" s="40"/>
      <c r="KNO5" s="150"/>
      <c r="KNP5" s="154"/>
      <c r="KNQ5" s="16"/>
      <c r="KNR5" s="156"/>
      <c r="KNS5" s="156"/>
      <c r="KNT5" s="40"/>
      <c r="KNU5" s="73"/>
      <c r="KNV5" s="40"/>
      <c r="KNW5" s="150"/>
      <c r="KNX5" s="154"/>
      <c r="KNY5" s="16"/>
      <c r="KNZ5" s="156"/>
      <c r="KOA5" s="156"/>
      <c r="KOB5" s="40"/>
      <c r="KOC5" s="73"/>
      <c r="KOD5" s="40"/>
      <c r="KOE5" s="150"/>
      <c r="KOF5" s="154"/>
      <c r="KOG5" s="16"/>
      <c r="KOH5" s="156"/>
      <c r="KOI5" s="156"/>
      <c r="KOJ5" s="40"/>
      <c r="KOK5" s="73"/>
      <c r="KOL5" s="40"/>
      <c r="KOM5" s="150"/>
      <c r="KON5" s="154"/>
      <c r="KOO5" s="16"/>
      <c r="KOP5" s="156"/>
      <c r="KOQ5" s="156"/>
      <c r="KOR5" s="40"/>
      <c r="KOS5" s="73"/>
      <c r="KOT5" s="40"/>
      <c r="KOU5" s="150"/>
      <c r="KOV5" s="154"/>
      <c r="KOW5" s="16"/>
      <c r="KOX5" s="156"/>
      <c r="KOY5" s="156"/>
      <c r="KOZ5" s="40"/>
      <c r="KPA5" s="73"/>
      <c r="KPB5" s="40"/>
      <c r="KPC5" s="150"/>
      <c r="KPD5" s="154"/>
      <c r="KPE5" s="16"/>
      <c r="KPF5" s="156"/>
      <c r="KPG5" s="156"/>
      <c r="KPH5" s="40"/>
      <c r="KPI5" s="73"/>
      <c r="KPJ5" s="40"/>
      <c r="KPK5" s="150"/>
      <c r="KPL5" s="154"/>
      <c r="KPM5" s="16"/>
      <c r="KPN5" s="156"/>
      <c r="KPO5" s="156"/>
      <c r="KPP5" s="40"/>
      <c r="KPQ5" s="73"/>
      <c r="KPR5" s="40"/>
      <c r="KPS5" s="150"/>
      <c r="KPT5" s="154"/>
      <c r="KPU5" s="16"/>
      <c r="KPV5" s="156"/>
      <c r="KPW5" s="156"/>
      <c r="KPX5" s="40"/>
      <c r="KPY5" s="73"/>
      <c r="KPZ5" s="40"/>
      <c r="KQA5" s="150"/>
      <c r="KQB5" s="154"/>
      <c r="KQC5" s="16"/>
      <c r="KQD5" s="156"/>
      <c r="KQE5" s="156"/>
      <c r="KQF5" s="40"/>
      <c r="KQG5" s="73"/>
      <c r="KQH5" s="40"/>
      <c r="KQI5" s="150"/>
      <c r="KQJ5" s="154"/>
      <c r="KQK5" s="16"/>
      <c r="KQL5" s="156"/>
      <c r="KQM5" s="156"/>
      <c r="KQN5" s="40"/>
      <c r="KQO5" s="73"/>
      <c r="KQP5" s="40"/>
      <c r="KQQ5" s="150"/>
      <c r="KQR5" s="154"/>
      <c r="KQS5" s="16"/>
      <c r="KQT5" s="156"/>
      <c r="KQU5" s="156"/>
      <c r="KQV5" s="40"/>
      <c r="KQW5" s="73"/>
      <c r="KQX5" s="40"/>
      <c r="KQY5" s="150"/>
      <c r="KQZ5" s="154"/>
      <c r="KRA5" s="16"/>
      <c r="KRB5" s="156"/>
      <c r="KRC5" s="156"/>
      <c r="KRD5" s="40"/>
      <c r="KRE5" s="73"/>
      <c r="KRF5" s="40"/>
      <c r="KRG5" s="150"/>
      <c r="KRH5" s="154"/>
      <c r="KRI5" s="16"/>
      <c r="KRJ5" s="156"/>
      <c r="KRK5" s="156"/>
      <c r="KRL5" s="40"/>
      <c r="KRM5" s="73"/>
      <c r="KRN5" s="40"/>
      <c r="KRO5" s="150"/>
      <c r="KRP5" s="154"/>
      <c r="KRQ5" s="16"/>
      <c r="KRR5" s="156"/>
      <c r="KRS5" s="156"/>
      <c r="KRT5" s="40"/>
      <c r="KRU5" s="73"/>
      <c r="KRV5" s="40"/>
      <c r="KRW5" s="150"/>
      <c r="KRX5" s="154"/>
      <c r="KRY5" s="16"/>
      <c r="KRZ5" s="156"/>
      <c r="KSA5" s="156"/>
      <c r="KSB5" s="40"/>
      <c r="KSC5" s="73"/>
      <c r="KSD5" s="40"/>
      <c r="KSE5" s="150"/>
      <c r="KSF5" s="154"/>
      <c r="KSG5" s="16"/>
      <c r="KSH5" s="156"/>
      <c r="KSI5" s="156"/>
      <c r="KSJ5" s="40"/>
      <c r="KSK5" s="73"/>
      <c r="KSL5" s="40"/>
      <c r="KSM5" s="150"/>
      <c r="KSN5" s="154"/>
      <c r="KSO5" s="16"/>
      <c r="KSP5" s="156"/>
      <c r="KSQ5" s="156"/>
      <c r="KSR5" s="40"/>
      <c r="KSS5" s="73"/>
      <c r="KST5" s="40"/>
      <c r="KSU5" s="150"/>
      <c r="KSV5" s="154"/>
      <c r="KSW5" s="16"/>
      <c r="KSX5" s="156"/>
      <c r="KSY5" s="156"/>
      <c r="KSZ5" s="40"/>
      <c r="KTA5" s="73"/>
      <c r="KTB5" s="40"/>
      <c r="KTC5" s="150"/>
      <c r="KTD5" s="154"/>
      <c r="KTE5" s="16"/>
      <c r="KTF5" s="156"/>
      <c r="KTG5" s="156"/>
      <c r="KTH5" s="40"/>
      <c r="KTI5" s="73"/>
      <c r="KTJ5" s="40"/>
      <c r="KTK5" s="150"/>
      <c r="KTL5" s="154"/>
      <c r="KTM5" s="16"/>
      <c r="KTN5" s="156"/>
      <c r="KTO5" s="156"/>
      <c r="KTP5" s="40"/>
      <c r="KTQ5" s="73"/>
      <c r="KTR5" s="40"/>
      <c r="KTS5" s="150"/>
      <c r="KTT5" s="154"/>
      <c r="KTU5" s="16"/>
      <c r="KTV5" s="156"/>
      <c r="KTW5" s="156"/>
      <c r="KTX5" s="40"/>
      <c r="KTY5" s="73"/>
      <c r="KTZ5" s="40"/>
      <c r="KUA5" s="150"/>
      <c r="KUB5" s="154"/>
      <c r="KUC5" s="16"/>
      <c r="KUD5" s="156"/>
      <c r="KUE5" s="156"/>
      <c r="KUF5" s="40"/>
      <c r="KUG5" s="73"/>
      <c r="KUH5" s="40"/>
      <c r="KUI5" s="150"/>
      <c r="KUJ5" s="154"/>
      <c r="KUK5" s="16"/>
      <c r="KUL5" s="156"/>
      <c r="KUM5" s="156"/>
      <c r="KUN5" s="40"/>
      <c r="KUO5" s="73"/>
      <c r="KUP5" s="40"/>
      <c r="KUQ5" s="150"/>
      <c r="KUR5" s="154"/>
      <c r="KUS5" s="16"/>
      <c r="KUT5" s="156"/>
      <c r="KUU5" s="156"/>
      <c r="KUV5" s="40"/>
      <c r="KUW5" s="73"/>
      <c r="KUX5" s="40"/>
      <c r="KUY5" s="150"/>
      <c r="KUZ5" s="154"/>
      <c r="KVA5" s="16"/>
      <c r="KVB5" s="156"/>
      <c r="KVC5" s="156"/>
      <c r="KVD5" s="40"/>
      <c r="KVE5" s="73"/>
      <c r="KVF5" s="40"/>
      <c r="KVG5" s="150"/>
      <c r="KVH5" s="154"/>
      <c r="KVI5" s="16"/>
      <c r="KVJ5" s="156"/>
      <c r="KVK5" s="156"/>
      <c r="KVL5" s="40"/>
      <c r="KVM5" s="73"/>
      <c r="KVN5" s="40"/>
      <c r="KVO5" s="150"/>
      <c r="KVP5" s="154"/>
      <c r="KVQ5" s="16"/>
      <c r="KVR5" s="156"/>
      <c r="KVS5" s="156"/>
      <c r="KVT5" s="40"/>
      <c r="KVU5" s="73"/>
      <c r="KVV5" s="40"/>
      <c r="KVW5" s="150"/>
      <c r="KVX5" s="154"/>
      <c r="KVY5" s="16"/>
      <c r="KVZ5" s="156"/>
      <c r="KWA5" s="156"/>
      <c r="KWB5" s="40"/>
      <c r="KWC5" s="73"/>
      <c r="KWD5" s="40"/>
      <c r="KWE5" s="150"/>
      <c r="KWF5" s="154"/>
      <c r="KWG5" s="16"/>
      <c r="KWH5" s="156"/>
      <c r="KWI5" s="156"/>
      <c r="KWJ5" s="40"/>
      <c r="KWK5" s="73"/>
      <c r="KWL5" s="40"/>
      <c r="KWM5" s="150"/>
      <c r="KWN5" s="154"/>
      <c r="KWO5" s="16"/>
      <c r="KWP5" s="156"/>
      <c r="KWQ5" s="156"/>
      <c r="KWR5" s="40"/>
      <c r="KWS5" s="73"/>
      <c r="KWT5" s="40"/>
      <c r="KWU5" s="150"/>
      <c r="KWV5" s="154"/>
      <c r="KWW5" s="16"/>
      <c r="KWX5" s="156"/>
      <c r="KWY5" s="156"/>
      <c r="KWZ5" s="40"/>
      <c r="KXA5" s="73"/>
      <c r="KXB5" s="40"/>
      <c r="KXC5" s="150"/>
      <c r="KXD5" s="154"/>
      <c r="KXE5" s="16"/>
      <c r="KXF5" s="156"/>
      <c r="KXG5" s="156"/>
      <c r="KXH5" s="40"/>
      <c r="KXI5" s="73"/>
      <c r="KXJ5" s="40"/>
      <c r="KXK5" s="150"/>
      <c r="KXL5" s="154"/>
      <c r="KXM5" s="16"/>
      <c r="KXN5" s="156"/>
      <c r="KXO5" s="156"/>
      <c r="KXP5" s="40"/>
      <c r="KXQ5" s="73"/>
      <c r="KXR5" s="40"/>
      <c r="KXS5" s="150"/>
      <c r="KXT5" s="154"/>
      <c r="KXU5" s="16"/>
      <c r="KXV5" s="156"/>
      <c r="KXW5" s="156"/>
      <c r="KXX5" s="40"/>
      <c r="KXY5" s="73"/>
      <c r="KXZ5" s="40"/>
      <c r="KYA5" s="150"/>
      <c r="KYB5" s="154"/>
      <c r="KYC5" s="16"/>
      <c r="KYD5" s="156"/>
      <c r="KYE5" s="156"/>
      <c r="KYF5" s="40"/>
      <c r="KYG5" s="73"/>
      <c r="KYH5" s="40"/>
      <c r="KYI5" s="150"/>
      <c r="KYJ5" s="154"/>
      <c r="KYK5" s="16"/>
      <c r="KYL5" s="156"/>
      <c r="KYM5" s="156"/>
      <c r="KYN5" s="40"/>
      <c r="KYO5" s="73"/>
      <c r="KYP5" s="40"/>
      <c r="KYQ5" s="150"/>
      <c r="KYR5" s="154"/>
      <c r="KYS5" s="16"/>
      <c r="KYT5" s="156"/>
      <c r="KYU5" s="156"/>
      <c r="KYV5" s="40"/>
      <c r="KYW5" s="73"/>
      <c r="KYX5" s="40"/>
      <c r="KYY5" s="150"/>
      <c r="KYZ5" s="154"/>
      <c r="KZA5" s="16"/>
      <c r="KZB5" s="156"/>
      <c r="KZC5" s="156"/>
      <c r="KZD5" s="40"/>
      <c r="KZE5" s="73"/>
      <c r="KZF5" s="40"/>
      <c r="KZG5" s="150"/>
      <c r="KZH5" s="154"/>
      <c r="KZI5" s="16"/>
      <c r="KZJ5" s="156"/>
      <c r="KZK5" s="156"/>
      <c r="KZL5" s="40"/>
      <c r="KZM5" s="73"/>
      <c r="KZN5" s="40"/>
      <c r="KZO5" s="150"/>
      <c r="KZP5" s="154"/>
      <c r="KZQ5" s="16"/>
      <c r="KZR5" s="156"/>
      <c r="KZS5" s="156"/>
      <c r="KZT5" s="40"/>
      <c r="KZU5" s="73"/>
      <c r="KZV5" s="40"/>
      <c r="KZW5" s="150"/>
      <c r="KZX5" s="154"/>
      <c r="KZY5" s="16"/>
      <c r="KZZ5" s="156"/>
      <c r="LAA5" s="156"/>
      <c r="LAB5" s="40"/>
      <c r="LAC5" s="73"/>
      <c r="LAD5" s="40"/>
      <c r="LAE5" s="150"/>
      <c r="LAF5" s="154"/>
      <c r="LAG5" s="16"/>
      <c r="LAH5" s="156"/>
      <c r="LAI5" s="156"/>
      <c r="LAJ5" s="40"/>
      <c r="LAK5" s="73"/>
      <c r="LAL5" s="40"/>
      <c r="LAM5" s="150"/>
      <c r="LAN5" s="154"/>
      <c r="LAO5" s="16"/>
      <c r="LAP5" s="156"/>
      <c r="LAQ5" s="156"/>
      <c r="LAR5" s="40"/>
      <c r="LAS5" s="73"/>
      <c r="LAT5" s="40"/>
      <c r="LAU5" s="150"/>
      <c r="LAV5" s="154"/>
      <c r="LAW5" s="16"/>
      <c r="LAX5" s="156"/>
      <c r="LAY5" s="156"/>
      <c r="LAZ5" s="40"/>
      <c r="LBA5" s="73"/>
      <c r="LBB5" s="40"/>
      <c r="LBC5" s="150"/>
      <c r="LBD5" s="154"/>
      <c r="LBE5" s="16"/>
      <c r="LBF5" s="156"/>
      <c r="LBG5" s="156"/>
      <c r="LBH5" s="40"/>
      <c r="LBI5" s="73"/>
      <c r="LBJ5" s="40"/>
      <c r="LBK5" s="150"/>
      <c r="LBL5" s="154"/>
      <c r="LBM5" s="16"/>
      <c r="LBN5" s="156"/>
      <c r="LBO5" s="156"/>
      <c r="LBP5" s="40"/>
      <c r="LBQ5" s="73"/>
      <c r="LBR5" s="40"/>
      <c r="LBS5" s="150"/>
      <c r="LBT5" s="154"/>
      <c r="LBU5" s="16"/>
      <c r="LBV5" s="156"/>
      <c r="LBW5" s="156"/>
      <c r="LBX5" s="40"/>
      <c r="LBY5" s="73"/>
      <c r="LBZ5" s="40"/>
      <c r="LCA5" s="150"/>
      <c r="LCB5" s="154"/>
      <c r="LCC5" s="16"/>
      <c r="LCD5" s="156"/>
      <c r="LCE5" s="156"/>
      <c r="LCF5" s="40"/>
      <c r="LCG5" s="73"/>
      <c r="LCH5" s="40"/>
      <c r="LCI5" s="150"/>
      <c r="LCJ5" s="154"/>
      <c r="LCK5" s="16"/>
      <c r="LCL5" s="156"/>
      <c r="LCM5" s="156"/>
      <c r="LCN5" s="40"/>
      <c r="LCO5" s="73"/>
      <c r="LCP5" s="40"/>
      <c r="LCQ5" s="150"/>
      <c r="LCR5" s="154"/>
      <c r="LCS5" s="16"/>
      <c r="LCT5" s="156"/>
      <c r="LCU5" s="156"/>
      <c r="LCV5" s="40"/>
      <c r="LCW5" s="73"/>
      <c r="LCX5" s="40"/>
      <c r="LCY5" s="150"/>
      <c r="LCZ5" s="154"/>
      <c r="LDA5" s="16"/>
      <c r="LDB5" s="156"/>
      <c r="LDC5" s="156"/>
      <c r="LDD5" s="40"/>
      <c r="LDE5" s="73"/>
      <c r="LDF5" s="40"/>
      <c r="LDG5" s="150"/>
      <c r="LDH5" s="154"/>
      <c r="LDI5" s="16"/>
      <c r="LDJ5" s="156"/>
      <c r="LDK5" s="156"/>
      <c r="LDL5" s="40"/>
      <c r="LDM5" s="73"/>
      <c r="LDN5" s="40"/>
      <c r="LDO5" s="150"/>
      <c r="LDP5" s="154"/>
      <c r="LDQ5" s="16"/>
      <c r="LDR5" s="156"/>
      <c r="LDS5" s="156"/>
      <c r="LDT5" s="40"/>
      <c r="LDU5" s="73"/>
      <c r="LDV5" s="40"/>
      <c r="LDW5" s="150"/>
      <c r="LDX5" s="154"/>
      <c r="LDY5" s="16"/>
      <c r="LDZ5" s="156"/>
      <c r="LEA5" s="156"/>
      <c r="LEB5" s="40"/>
      <c r="LEC5" s="73"/>
      <c r="LED5" s="40"/>
      <c r="LEE5" s="150"/>
      <c r="LEF5" s="154"/>
      <c r="LEG5" s="16"/>
      <c r="LEH5" s="156"/>
      <c r="LEI5" s="156"/>
      <c r="LEJ5" s="40"/>
      <c r="LEK5" s="73"/>
      <c r="LEL5" s="40"/>
      <c r="LEM5" s="150"/>
      <c r="LEN5" s="154"/>
      <c r="LEO5" s="16"/>
      <c r="LEP5" s="156"/>
      <c r="LEQ5" s="156"/>
      <c r="LER5" s="40"/>
      <c r="LES5" s="73"/>
      <c r="LET5" s="40"/>
      <c r="LEU5" s="150"/>
      <c r="LEV5" s="154"/>
      <c r="LEW5" s="16"/>
      <c r="LEX5" s="156"/>
      <c r="LEY5" s="156"/>
      <c r="LEZ5" s="40"/>
      <c r="LFA5" s="73"/>
      <c r="LFB5" s="40"/>
      <c r="LFC5" s="150"/>
      <c r="LFD5" s="154"/>
      <c r="LFE5" s="16"/>
      <c r="LFF5" s="156"/>
      <c r="LFG5" s="156"/>
      <c r="LFH5" s="40"/>
      <c r="LFI5" s="73"/>
      <c r="LFJ5" s="40"/>
      <c r="LFK5" s="150"/>
      <c r="LFL5" s="154"/>
      <c r="LFM5" s="16"/>
      <c r="LFN5" s="156"/>
      <c r="LFO5" s="156"/>
      <c r="LFP5" s="40"/>
      <c r="LFQ5" s="73"/>
      <c r="LFR5" s="40"/>
      <c r="LFS5" s="150"/>
      <c r="LFT5" s="154"/>
      <c r="LFU5" s="16"/>
      <c r="LFV5" s="156"/>
      <c r="LFW5" s="156"/>
      <c r="LFX5" s="40"/>
      <c r="LFY5" s="73"/>
      <c r="LFZ5" s="40"/>
      <c r="LGA5" s="150"/>
      <c r="LGB5" s="154"/>
      <c r="LGC5" s="16"/>
      <c r="LGD5" s="156"/>
      <c r="LGE5" s="156"/>
      <c r="LGF5" s="40"/>
      <c r="LGG5" s="73"/>
      <c r="LGH5" s="40"/>
      <c r="LGI5" s="150"/>
      <c r="LGJ5" s="154"/>
      <c r="LGK5" s="16"/>
      <c r="LGL5" s="156"/>
      <c r="LGM5" s="156"/>
      <c r="LGN5" s="40"/>
      <c r="LGO5" s="73"/>
      <c r="LGP5" s="40"/>
      <c r="LGQ5" s="150"/>
      <c r="LGR5" s="154"/>
      <c r="LGS5" s="16"/>
      <c r="LGT5" s="156"/>
      <c r="LGU5" s="156"/>
      <c r="LGV5" s="40"/>
      <c r="LGW5" s="73"/>
      <c r="LGX5" s="40"/>
      <c r="LGY5" s="150"/>
      <c r="LGZ5" s="154"/>
      <c r="LHA5" s="16"/>
      <c r="LHB5" s="156"/>
      <c r="LHC5" s="156"/>
      <c r="LHD5" s="40"/>
      <c r="LHE5" s="73"/>
      <c r="LHF5" s="40"/>
      <c r="LHG5" s="150"/>
      <c r="LHH5" s="154"/>
      <c r="LHI5" s="16"/>
      <c r="LHJ5" s="156"/>
      <c r="LHK5" s="156"/>
      <c r="LHL5" s="40"/>
      <c r="LHM5" s="73"/>
      <c r="LHN5" s="40"/>
      <c r="LHO5" s="150"/>
      <c r="LHP5" s="154"/>
      <c r="LHQ5" s="16"/>
      <c r="LHR5" s="156"/>
      <c r="LHS5" s="156"/>
      <c r="LHT5" s="40"/>
      <c r="LHU5" s="73"/>
      <c r="LHV5" s="40"/>
      <c r="LHW5" s="150"/>
      <c r="LHX5" s="154"/>
      <c r="LHY5" s="16"/>
      <c r="LHZ5" s="156"/>
      <c r="LIA5" s="156"/>
      <c r="LIB5" s="40"/>
      <c r="LIC5" s="73"/>
      <c r="LID5" s="40"/>
      <c r="LIE5" s="150"/>
      <c r="LIF5" s="154"/>
      <c r="LIG5" s="16"/>
      <c r="LIH5" s="156"/>
      <c r="LII5" s="156"/>
      <c r="LIJ5" s="40"/>
      <c r="LIK5" s="73"/>
      <c r="LIL5" s="40"/>
      <c r="LIM5" s="150"/>
      <c r="LIN5" s="154"/>
      <c r="LIO5" s="16"/>
      <c r="LIP5" s="156"/>
      <c r="LIQ5" s="156"/>
      <c r="LIR5" s="40"/>
      <c r="LIS5" s="73"/>
      <c r="LIT5" s="40"/>
      <c r="LIU5" s="150"/>
      <c r="LIV5" s="154"/>
      <c r="LIW5" s="16"/>
      <c r="LIX5" s="156"/>
      <c r="LIY5" s="156"/>
      <c r="LIZ5" s="40"/>
      <c r="LJA5" s="73"/>
      <c r="LJB5" s="40"/>
      <c r="LJC5" s="150"/>
      <c r="LJD5" s="154"/>
      <c r="LJE5" s="16"/>
      <c r="LJF5" s="156"/>
      <c r="LJG5" s="156"/>
      <c r="LJH5" s="40"/>
      <c r="LJI5" s="73"/>
      <c r="LJJ5" s="40"/>
      <c r="LJK5" s="150"/>
      <c r="LJL5" s="154"/>
      <c r="LJM5" s="16"/>
      <c r="LJN5" s="156"/>
      <c r="LJO5" s="156"/>
      <c r="LJP5" s="40"/>
      <c r="LJQ5" s="73"/>
      <c r="LJR5" s="40"/>
      <c r="LJS5" s="150"/>
      <c r="LJT5" s="154"/>
      <c r="LJU5" s="16"/>
      <c r="LJV5" s="156"/>
      <c r="LJW5" s="156"/>
      <c r="LJX5" s="40"/>
      <c r="LJY5" s="73"/>
      <c r="LJZ5" s="40"/>
      <c r="LKA5" s="150"/>
      <c r="LKB5" s="154"/>
      <c r="LKC5" s="16"/>
      <c r="LKD5" s="156"/>
      <c r="LKE5" s="156"/>
      <c r="LKF5" s="40"/>
      <c r="LKG5" s="73"/>
      <c r="LKH5" s="40"/>
      <c r="LKI5" s="150"/>
      <c r="LKJ5" s="154"/>
      <c r="LKK5" s="16"/>
      <c r="LKL5" s="156"/>
      <c r="LKM5" s="156"/>
      <c r="LKN5" s="40"/>
      <c r="LKO5" s="73"/>
      <c r="LKP5" s="40"/>
      <c r="LKQ5" s="150"/>
      <c r="LKR5" s="154"/>
      <c r="LKS5" s="16"/>
      <c r="LKT5" s="156"/>
      <c r="LKU5" s="156"/>
      <c r="LKV5" s="40"/>
      <c r="LKW5" s="73"/>
      <c r="LKX5" s="40"/>
      <c r="LKY5" s="150"/>
      <c r="LKZ5" s="154"/>
      <c r="LLA5" s="16"/>
      <c r="LLB5" s="156"/>
      <c r="LLC5" s="156"/>
      <c r="LLD5" s="40"/>
      <c r="LLE5" s="73"/>
      <c r="LLF5" s="40"/>
      <c r="LLG5" s="150"/>
      <c r="LLH5" s="154"/>
      <c r="LLI5" s="16"/>
      <c r="LLJ5" s="156"/>
      <c r="LLK5" s="156"/>
      <c r="LLL5" s="40"/>
      <c r="LLM5" s="73"/>
      <c r="LLN5" s="40"/>
      <c r="LLO5" s="150"/>
      <c r="LLP5" s="154"/>
      <c r="LLQ5" s="16"/>
      <c r="LLR5" s="156"/>
      <c r="LLS5" s="156"/>
      <c r="LLT5" s="40"/>
      <c r="LLU5" s="73"/>
      <c r="LLV5" s="40"/>
      <c r="LLW5" s="150"/>
      <c r="LLX5" s="154"/>
      <c r="LLY5" s="16"/>
      <c r="LLZ5" s="156"/>
      <c r="LMA5" s="156"/>
      <c r="LMB5" s="40"/>
      <c r="LMC5" s="73"/>
      <c r="LMD5" s="40"/>
      <c r="LME5" s="150"/>
      <c r="LMF5" s="154"/>
      <c r="LMG5" s="16"/>
      <c r="LMH5" s="156"/>
      <c r="LMI5" s="156"/>
      <c r="LMJ5" s="40"/>
      <c r="LMK5" s="73"/>
      <c r="LML5" s="40"/>
      <c r="LMM5" s="150"/>
      <c r="LMN5" s="154"/>
      <c r="LMO5" s="16"/>
      <c r="LMP5" s="156"/>
      <c r="LMQ5" s="156"/>
      <c r="LMR5" s="40"/>
      <c r="LMS5" s="73"/>
      <c r="LMT5" s="40"/>
      <c r="LMU5" s="150"/>
      <c r="LMV5" s="154"/>
      <c r="LMW5" s="16"/>
      <c r="LMX5" s="156"/>
      <c r="LMY5" s="156"/>
      <c r="LMZ5" s="40"/>
      <c r="LNA5" s="73"/>
      <c r="LNB5" s="40"/>
      <c r="LNC5" s="150"/>
      <c r="LND5" s="154"/>
      <c r="LNE5" s="16"/>
      <c r="LNF5" s="156"/>
      <c r="LNG5" s="156"/>
      <c r="LNH5" s="40"/>
      <c r="LNI5" s="73"/>
      <c r="LNJ5" s="40"/>
      <c r="LNK5" s="150"/>
      <c r="LNL5" s="154"/>
      <c r="LNM5" s="16"/>
      <c r="LNN5" s="156"/>
      <c r="LNO5" s="156"/>
      <c r="LNP5" s="40"/>
      <c r="LNQ5" s="73"/>
      <c r="LNR5" s="40"/>
      <c r="LNS5" s="150"/>
      <c r="LNT5" s="154"/>
      <c r="LNU5" s="16"/>
      <c r="LNV5" s="156"/>
      <c r="LNW5" s="156"/>
      <c r="LNX5" s="40"/>
      <c r="LNY5" s="73"/>
      <c r="LNZ5" s="40"/>
      <c r="LOA5" s="150"/>
      <c r="LOB5" s="154"/>
      <c r="LOC5" s="16"/>
      <c r="LOD5" s="156"/>
      <c r="LOE5" s="156"/>
      <c r="LOF5" s="40"/>
      <c r="LOG5" s="73"/>
      <c r="LOH5" s="40"/>
      <c r="LOI5" s="150"/>
      <c r="LOJ5" s="154"/>
      <c r="LOK5" s="16"/>
      <c r="LOL5" s="156"/>
      <c r="LOM5" s="156"/>
      <c r="LON5" s="40"/>
      <c r="LOO5" s="73"/>
      <c r="LOP5" s="40"/>
      <c r="LOQ5" s="150"/>
      <c r="LOR5" s="154"/>
      <c r="LOS5" s="16"/>
      <c r="LOT5" s="156"/>
      <c r="LOU5" s="156"/>
      <c r="LOV5" s="40"/>
      <c r="LOW5" s="73"/>
      <c r="LOX5" s="40"/>
      <c r="LOY5" s="150"/>
      <c r="LOZ5" s="154"/>
      <c r="LPA5" s="16"/>
      <c r="LPB5" s="156"/>
      <c r="LPC5" s="156"/>
      <c r="LPD5" s="40"/>
      <c r="LPE5" s="73"/>
      <c r="LPF5" s="40"/>
      <c r="LPG5" s="150"/>
      <c r="LPH5" s="154"/>
      <c r="LPI5" s="16"/>
      <c r="LPJ5" s="156"/>
      <c r="LPK5" s="156"/>
      <c r="LPL5" s="40"/>
      <c r="LPM5" s="73"/>
      <c r="LPN5" s="40"/>
      <c r="LPO5" s="150"/>
      <c r="LPP5" s="154"/>
      <c r="LPQ5" s="16"/>
      <c r="LPR5" s="156"/>
      <c r="LPS5" s="156"/>
      <c r="LPT5" s="40"/>
      <c r="LPU5" s="73"/>
      <c r="LPV5" s="40"/>
      <c r="LPW5" s="150"/>
      <c r="LPX5" s="154"/>
      <c r="LPY5" s="16"/>
      <c r="LPZ5" s="156"/>
      <c r="LQA5" s="156"/>
      <c r="LQB5" s="40"/>
      <c r="LQC5" s="73"/>
      <c r="LQD5" s="40"/>
      <c r="LQE5" s="150"/>
      <c r="LQF5" s="154"/>
      <c r="LQG5" s="16"/>
      <c r="LQH5" s="156"/>
      <c r="LQI5" s="156"/>
      <c r="LQJ5" s="40"/>
      <c r="LQK5" s="73"/>
      <c r="LQL5" s="40"/>
      <c r="LQM5" s="150"/>
      <c r="LQN5" s="154"/>
      <c r="LQO5" s="16"/>
      <c r="LQP5" s="156"/>
      <c r="LQQ5" s="156"/>
      <c r="LQR5" s="40"/>
      <c r="LQS5" s="73"/>
      <c r="LQT5" s="40"/>
      <c r="LQU5" s="150"/>
      <c r="LQV5" s="154"/>
      <c r="LQW5" s="16"/>
      <c r="LQX5" s="156"/>
      <c r="LQY5" s="156"/>
      <c r="LQZ5" s="40"/>
      <c r="LRA5" s="73"/>
      <c r="LRB5" s="40"/>
      <c r="LRC5" s="150"/>
      <c r="LRD5" s="154"/>
      <c r="LRE5" s="16"/>
      <c r="LRF5" s="156"/>
      <c r="LRG5" s="156"/>
      <c r="LRH5" s="40"/>
      <c r="LRI5" s="73"/>
      <c r="LRJ5" s="40"/>
      <c r="LRK5" s="150"/>
      <c r="LRL5" s="154"/>
      <c r="LRM5" s="16"/>
      <c r="LRN5" s="156"/>
      <c r="LRO5" s="156"/>
      <c r="LRP5" s="40"/>
      <c r="LRQ5" s="73"/>
      <c r="LRR5" s="40"/>
      <c r="LRS5" s="150"/>
      <c r="LRT5" s="154"/>
      <c r="LRU5" s="16"/>
      <c r="LRV5" s="156"/>
      <c r="LRW5" s="156"/>
      <c r="LRX5" s="40"/>
      <c r="LRY5" s="73"/>
      <c r="LRZ5" s="40"/>
      <c r="LSA5" s="150"/>
      <c r="LSB5" s="154"/>
      <c r="LSC5" s="16"/>
      <c r="LSD5" s="156"/>
      <c r="LSE5" s="156"/>
      <c r="LSF5" s="40"/>
      <c r="LSG5" s="73"/>
      <c r="LSH5" s="40"/>
      <c r="LSI5" s="150"/>
      <c r="LSJ5" s="154"/>
      <c r="LSK5" s="16"/>
      <c r="LSL5" s="156"/>
      <c r="LSM5" s="156"/>
      <c r="LSN5" s="40"/>
      <c r="LSO5" s="73"/>
      <c r="LSP5" s="40"/>
      <c r="LSQ5" s="150"/>
      <c r="LSR5" s="154"/>
      <c r="LSS5" s="16"/>
      <c r="LST5" s="156"/>
      <c r="LSU5" s="156"/>
      <c r="LSV5" s="40"/>
      <c r="LSW5" s="73"/>
      <c r="LSX5" s="40"/>
      <c r="LSY5" s="150"/>
      <c r="LSZ5" s="154"/>
      <c r="LTA5" s="16"/>
      <c r="LTB5" s="156"/>
      <c r="LTC5" s="156"/>
      <c r="LTD5" s="40"/>
      <c r="LTE5" s="73"/>
      <c r="LTF5" s="40"/>
      <c r="LTG5" s="150"/>
      <c r="LTH5" s="154"/>
      <c r="LTI5" s="16"/>
      <c r="LTJ5" s="156"/>
      <c r="LTK5" s="156"/>
      <c r="LTL5" s="40"/>
      <c r="LTM5" s="73"/>
      <c r="LTN5" s="40"/>
      <c r="LTO5" s="150"/>
      <c r="LTP5" s="154"/>
      <c r="LTQ5" s="16"/>
      <c r="LTR5" s="156"/>
      <c r="LTS5" s="156"/>
      <c r="LTT5" s="40"/>
      <c r="LTU5" s="73"/>
      <c r="LTV5" s="40"/>
      <c r="LTW5" s="150"/>
      <c r="LTX5" s="154"/>
      <c r="LTY5" s="16"/>
      <c r="LTZ5" s="156"/>
      <c r="LUA5" s="156"/>
      <c r="LUB5" s="40"/>
      <c r="LUC5" s="73"/>
      <c r="LUD5" s="40"/>
      <c r="LUE5" s="150"/>
      <c r="LUF5" s="154"/>
      <c r="LUG5" s="16"/>
      <c r="LUH5" s="156"/>
      <c r="LUI5" s="156"/>
      <c r="LUJ5" s="40"/>
      <c r="LUK5" s="73"/>
      <c r="LUL5" s="40"/>
      <c r="LUM5" s="150"/>
      <c r="LUN5" s="154"/>
      <c r="LUO5" s="16"/>
      <c r="LUP5" s="156"/>
      <c r="LUQ5" s="156"/>
      <c r="LUR5" s="40"/>
      <c r="LUS5" s="73"/>
      <c r="LUT5" s="40"/>
      <c r="LUU5" s="150"/>
      <c r="LUV5" s="154"/>
      <c r="LUW5" s="16"/>
      <c r="LUX5" s="156"/>
      <c r="LUY5" s="156"/>
      <c r="LUZ5" s="40"/>
      <c r="LVA5" s="73"/>
      <c r="LVB5" s="40"/>
      <c r="LVC5" s="150"/>
      <c r="LVD5" s="154"/>
      <c r="LVE5" s="16"/>
      <c r="LVF5" s="156"/>
      <c r="LVG5" s="156"/>
      <c r="LVH5" s="40"/>
      <c r="LVI5" s="73"/>
      <c r="LVJ5" s="40"/>
      <c r="LVK5" s="150"/>
      <c r="LVL5" s="154"/>
      <c r="LVM5" s="16"/>
      <c r="LVN5" s="156"/>
      <c r="LVO5" s="156"/>
      <c r="LVP5" s="40"/>
      <c r="LVQ5" s="73"/>
      <c r="LVR5" s="40"/>
      <c r="LVS5" s="150"/>
      <c r="LVT5" s="154"/>
      <c r="LVU5" s="16"/>
      <c r="LVV5" s="156"/>
      <c r="LVW5" s="156"/>
      <c r="LVX5" s="40"/>
      <c r="LVY5" s="73"/>
      <c r="LVZ5" s="40"/>
      <c r="LWA5" s="150"/>
      <c r="LWB5" s="154"/>
      <c r="LWC5" s="16"/>
      <c r="LWD5" s="156"/>
      <c r="LWE5" s="156"/>
      <c r="LWF5" s="40"/>
      <c r="LWG5" s="73"/>
      <c r="LWH5" s="40"/>
      <c r="LWI5" s="150"/>
      <c r="LWJ5" s="154"/>
      <c r="LWK5" s="16"/>
      <c r="LWL5" s="156"/>
      <c r="LWM5" s="156"/>
      <c r="LWN5" s="40"/>
      <c r="LWO5" s="73"/>
      <c r="LWP5" s="40"/>
      <c r="LWQ5" s="150"/>
      <c r="LWR5" s="154"/>
      <c r="LWS5" s="16"/>
      <c r="LWT5" s="156"/>
      <c r="LWU5" s="156"/>
      <c r="LWV5" s="40"/>
      <c r="LWW5" s="73"/>
      <c r="LWX5" s="40"/>
      <c r="LWY5" s="150"/>
      <c r="LWZ5" s="154"/>
      <c r="LXA5" s="16"/>
      <c r="LXB5" s="156"/>
      <c r="LXC5" s="156"/>
      <c r="LXD5" s="40"/>
      <c r="LXE5" s="73"/>
      <c r="LXF5" s="40"/>
      <c r="LXG5" s="150"/>
      <c r="LXH5" s="154"/>
      <c r="LXI5" s="16"/>
      <c r="LXJ5" s="156"/>
      <c r="LXK5" s="156"/>
      <c r="LXL5" s="40"/>
      <c r="LXM5" s="73"/>
      <c r="LXN5" s="40"/>
      <c r="LXO5" s="150"/>
      <c r="LXP5" s="154"/>
      <c r="LXQ5" s="16"/>
      <c r="LXR5" s="156"/>
      <c r="LXS5" s="156"/>
      <c r="LXT5" s="40"/>
      <c r="LXU5" s="73"/>
      <c r="LXV5" s="40"/>
      <c r="LXW5" s="150"/>
      <c r="LXX5" s="154"/>
      <c r="LXY5" s="16"/>
      <c r="LXZ5" s="156"/>
      <c r="LYA5" s="156"/>
      <c r="LYB5" s="40"/>
      <c r="LYC5" s="73"/>
      <c r="LYD5" s="40"/>
      <c r="LYE5" s="150"/>
      <c r="LYF5" s="154"/>
      <c r="LYG5" s="16"/>
      <c r="LYH5" s="156"/>
      <c r="LYI5" s="156"/>
      <c r="LYJ5" s="40"/>
      <c r="LYK5" s="73"/>
      <c r="LYL5" s="40"/>
      <c r="LYM5" s="150"/>
      <c r="LYN5" s="154"/>
      <c r="LYO5" s="16"/>
      <c r="LYP5" s="156"/>
      <c r="LYQ5" s="156"/>
      <c r="LYR5" s="40"/>
      <c r="LYS5" s="73"/>
      <c r="LYT5" s="40"/>
      <c r="LYU5" s="150"/>
      <c r="LYV5" s="154"/>
      <c r="LYW5" s="16"/>
      <c r="LYX5" s="156"/>
      <c r="LYY5" s="156"/>
      <c r="LYZ5" s="40"/>
      <c r="LZA5" s="73"/>
      <c r="LZB5" s="40"/>
      <c r="LZC5" s="150"/>
      <c r="LZD5" s="154"/>
      <c r="LZE5" s="16"/>
      <c r="LZF5" s="156"/>
      <c r="LZG5" s="156"/>
      <c r="LZH5" s="40"/>
      <c r="LZI5" s="73"/>
      <c r="LZJ5" s="40"/>
      <c r="LZK5" s="150"/>
      <c r="LZL5" s="154"/>
      <c r="LZM5" s="16"/>
      <c r="LZN5" s="156"/>
      <c r="LZO5" s="156"/>
      <c r="LZP5" s="40"/>
      <c r="LZQ5" s="73"/>
      <c r="LZR5" s="40"/>
      <c r="LZS5" s="150"/>
      <c r="LZT5" s="154"/>
      <c r="LZU5" s="16"/>
      <c r="LZV5" s="156"/>
      <c r="LZW5" s="156"/>
      <c r="LZX5" s="40"/>
      <c r="LZY5" s="73"/>
      <c r="LZZ5" s="40"/>
      <c r="MAA5" s="150"/>
      <c r="MAB5" s="154"/>
      <c r="MAC5" s="16"/>
      <c r="MAD5" s="156"/>
      <c r="MAE5" s="156"/>
      <c r="MAF5" s="40"/>
      <c r="MAG5" s="73"/>
      <c r="MAH5" s="40"/>
      <c r="MAI5" s="150"/>
      <c r="MAJ5" s="154"/>
      <c r="MAK5" s="16"/>
      <c r="MAL5" s="156"/>
      <c r="MAM5" s="156"/>
      <c r="MAN5" s="40"/>
      <c r="MAO5" s="73"/>
      <c r="MAP5" s="40"/>
      <c r="MAQ5" s="150"/>
      <c r="MAR5" s="154"/>
      <c r="MAS5" s="16"/>
      <c r="MAT5" s="156"/>
      <c r="MAU5" s="156"/>
      <c r="MAV5" s="40"/>
      <c r="MAW5" s="73"/>
      <c r="MAX5" s="40"/>
      <c r="MAY5" s="150"/>
      <c r="MAZ5" s="154"/>
      <c r="MBA5" s="16"/>
      <c r="MBB5" s="156"/>
      <c r="MBC5" s="156"/>
      <c r="MBD5" s="40"/>
      <c r="MBE5" s="73"/>
      <c r="MBF5" s="40"/>
      <c r="MBG5" s="150"/>
      <c r="MBH5" s="154"/>
      <c r="MBI5" s="16"/>
      <c r="MBJ5" s="156"/>
      <c r="MBK5" s="156"/>
      <c r="MBL5" s="40"/>
      <c r="MBM5" s="73"/>
      <c r="MBN5" s="40"/>
      <c r="MBO5" s="150"/>
      <c r="MBP5" s="154"/>
      <c r="MBQ5" s="16"/>
      <c r="MBR5" s="156"/>
      <c r="MBS5" s="156"/>
      <c r="MBT5" s="40"/>
      <c r="MBU5" s="73"/>
      <c r="MBV5" s="40"/>
      <c r="MBW5" s="150"/>
      <c r="MBX5" s="154"/>
      <c r="MBY5" s="16"/>
      <c r="MBZ5" s="156"/>
      <c r="MCA5" s="156"/>
      <c r="MCB5" s="40"/>
      <c r="MCC5" s="73"/>
      <c r="MCD5" s="40"/>
      <c r="MCE5" s="150"/>
      <c r="MCF5" s="154"/>
      <c r="MCG5" s="16"/>
      <c r="MCH5" s="156"/>
      <c r="MCI5" s="156"/>
      <c r="MCJ5" s="40"/>
      <c r="MCK5" s="73"/>
      <c r="MCL5" s="40"/>
      <c r="MCM5" s="150"/>
      <c r="MCN5" s="154"/>
      <c r="MCO5" s="16"/>
      <c r="MCP5" s="156"/>
      <c r="MCQ5" s="156"/>
      <c r="MCR5" s="40"/>
      <c r="MCS5" s="73"/>
      <c r="MCT5" s="40"/>
      <c r="MCU5" s="150"/>
      <c r="MCV5" s="154"/>
      <c r="MCW5" s="16"/>
      <c r="MCX5" s="156"/>
      <c r="MCY5" s="156"/>
      <c r="MCZ5" s="40"/>
      <c r="MDA5" s="73"/>
      <c r="MDB5" s="40"/>
      <c r="MDC5" s="150"/>
      <c r="MDD5" s="154"/>
      <c r="MDE5" s="16"/>
      <c r="MDF5" s="156"/>
      <c r="MDG5" s="156"/>
      <c r="MDH5" s="40"/>
      <c r="MDI5" s="73"/>
      <c r="MDJ5" s="40"/>
      <c r="MDK5" s="150"/>
      <c r="MDL5" s="154"/>
      <c r="MDM5" s="16"/>
      <c r="MDN5" s="156"/>
      <c r="MDO5" s="156"/>
      <c r="MDP5" s="40"/>
      <c r="MDQ5" s="73"/>
      <c r="MDR5" s="40"/>
      <c r="MDS5" s="150"/>
      <c r="MDT5" s="154"/>
      <c r="MDU5" s="16"/>
      <c r="MDV5" s="156"/>
      <c r="MDW5" s="156"/>
      <c r="MDX5" s="40"/>
      <c r="MDY5" s="73"/>
      <c r="MDZ5" s="40"/>
      <c r="MEA5" s="150"/>
      <c r="MEB5" s="154"/>
      <c r="MEC5" s="16"/>
      <c r="MED5" s="156"/>
      <c r="MEE5" s="156"/>
      <c r="MEF5" s="40"/>
      <c r="MEG5" s="73"/>
      <c r="MEH5" s="40"/>
      <c r="MEI5" s="150"/>
      <c r="MEJ5" s="154"/>
      <c r="MEK5" s="16"/>
      <c r="MEL5" s="156"/>
      <c r="MEM5" s="156"/>
      <c r="MEN5" s="40"/>
      <c r="MEO5" s="73"/>
      <c r="MEP5" s="40"/>
      <c r="MEQ5" s="150"/>
      <c r="MER5" s="154"/>
      <c r="MES5" s="16"/>
      <c r="MET5" s="156"/>
      <c r="MEU5" s="156"/>
      <c r="MEV5" s="40"/>
      <c r="MEW5" s="73"/>
      <c r="MEX5" s="40"/>
      <c r="MEY5" s="150"/>
      <c r="MEZ5" s="154"/>
      <c r="MFA5" s="16"/>
      <c r="MFB5" s="156"/>
      <c r="MFC5" s="156"/>
      <c r="MFD5" s="40"/>
      <c r="MFE5" s="73"/>
      <c r="MFF5" s="40"/>
      <c r="MFG5" s="150"/>
      <c r="MFH5" s="154"/>
      <c r="MFI5" s="16"/>
      <c r="MFJ5" s="156"/>
      <c r="MFK5" s="156"/>
      <c r="MFL5" s="40"/>
      <c r="MFM5" s="73"/>
      <c r="MFN5" s="40"/>
      <c r="MFO5" s="150"/>
      <c r="MFP5" s="154"/>
      <c r="MFQ5" s="16"/>
      <c r="MFR5" s="156"/>
      <c r="MFS5" s="156"/>
      <c r="MFT5" s="40"/>
      <c r="MFU5" s="73"/>
      <c r="MFV5" s="40"/>
      <c r="MFW5" s="150"/>
      <c r="MFX5" s="154"/>
      <c r="MFY5" s="16"/>
      <c r="MFZ5" s="156"/>
      <c r="MGA5" s="156"/>
      <c r="MGB5" s="40"/>
      <c r="MGC5" s="73"/>
      <c r="MGD5" s="40"/>
      <c r="MGE5" s="150"/>
      <c r="MGF5" s="154"/>
      <c r="MGG5" s="16"/>
      <c r="MGH5" s="156"/>
      <c r="MGI5" s="156"/>
      <c r="MGJ5" s="40"/>
      <c r="MGK5" s="73"/>
      <c r="MGL5" s="40"/>
      <c r="MGM5" s="150"/>
      <c r="MGN5" s="154"/>
      <c r="MGO5" s="16"/>
      <c r="MGP5" s="156"/>
      <c r="MGQ5" s="156"/>
      <c r="MGR5" s="40"/>
      <c r="MGS5" s="73"/>
      <c r="MGT5" s="40"/>
      <c r="MGU5" s="150"/>
      <c r="MGV5" s="154"/>
      <c r="MGW5" s="16"/>
      <c r="MGX5" s="156"/>
      <c r="MGY5" s="156"/>
      <c r="MGZ5" s="40"/>
      <c r="MHA5" s="73"/>
      <c r="MHB5" s="40"/>
      <c r="MHC5" s="150"/>
      <c r="MHD5" s="154"/>
      <c r="MHE5" s="16"/>
      <c r="MHF5" s="156"/>
      <c r="MHG5" s="156"/>
      <c r="MHH5" s="40"/>
      <c r="MHI5" s="73"/>
      <c r="MHJ5" s="40"/>
      <c r="MHK5" s="150"/>
      <c r="MHL5" s="154"/>
      <c r="MHM5" s="16"/>
      <c r="MHN5" s="156"/>
      <c r="MHO5" s="156"/>
      <c r="MHP5" s="40"/>
      <c r="MHQ5" s="73"/>
      <c r="MHR5" s="40"/>
      <c r="MHS5" s="150"/>
      <c r="MHT5" s="154"/>
      <c r="MHU5" s="16"/>
      <c r="MHV5" s="156"/>
      <c r="MHW5" s="156"/>
      <c r="MHX5" s="40"/>
      <c r="MHY5" s="73"/>
      <c r="MHZ5" s="40"/>
      <c r="MIA5" s="150"/>
      <c r="MIB5" s="154"/>
      <c r="MIC5" s="16"/>
      <c r="MID5" s="156"/>
      <c r="MIE5" s="156"/>
      <c r="MIF5" s="40"/>
      <c r="MIG5" s="73"/>
      <c r="MIH5" s="40"/>
      <c r="MII5" s="150"/>
      <c r="MIJ5" s="154"/>
      <c r="MIK5" s="16"/>
      <c r="MIL5" s="156"/>
      <c r="MIM5" s="156"/>
      <c r="MIN5" s="40"/>
      <c r="MIO5" s="73"/>
      <c r="MIP5" s="40"/>
      <c r="MIQ5" s="150"/>
      <c r="MIR5" s="154"/>
      <c r="MIS5" s="16"/>
      <c r="MIT5" s="156"/>
      <c r="MIU5" s="156"/>
      <c r="MIV5" s="40"/>
      <c r="MIW5" s="73"/>
      <c r="MIX5" s="40"/>
      <c r="MIY5" s="150"/>
      <c r="MIZ5" s="154"/>
      <c r="MJA5" s="16"/>
      <c r="MJB5" s="156"/>
      <c r="MJC5" s="156"/>
      <c r="MJD5" s="40"/>
      <c r="MJE5" s="73"/>
      <c r="MJF5" s="40"/>
      <c r="MJG5" s="150"/>
      <c r="MJH5" s="154"/>
      <c r="MJI5" s="16"/>
      <c r="MJJ5" s="156"/>
      <c r="MJK5" s="156"/>
      <c r="MJL5" s="40"/>
      <c r="MJM5" s="73"/>
      <c r="MJN5" s="40"/>
      <c r="MJO5" s="150"/>
      <c r="MJP5" s="154"/>
      <c r="MJQ5" s="16"/>
      <c r="MJR5" s="156"/>
      <c r="MJS5" s="156"/>
      <c r="MJT5" s="40"/>
      <c r="MJU5" s="73"/>
      <c r="MJV5" s="40"/>
      <c r="MJW5" s="150"/>
      <c r="MJX5" s="154"/>
      <c r="MJY5" s="16"/>
      <c r="MJZ5" s="156"/>
      <c r="MKA5" s="156"/>
      <c r="MKB5" s="40"/>
      <c r="MKC5" s="73"/>
      <c r="MKD5" s="40"/>
      <c r="MKE5" s="150"/>
      <c r="MKF5" s="154"/>
      <c r="MKG5" s="16"/>
      <c r="MKH5" s="156"/>
      <c r="MKI5" s="156"/>
      <c r="MKJ5" s="40"/>
      <c r="MKK5" s="73"/>
      <c r="MKL5" s="40"/>
      <c r="MKM5" s="150"/>
      <c r="MKN5" s="154"/>
      <c r="MKO5" s="16"/>
      <c r="MKP5" s="156"/>
      <c r="MKQ5" s="156"/>
      <c r="MKR5" s="40"/>
      <c r="MKS5" s="73"/>
      <c r="MKT5" s="40"/>
      <c r="MKU5" s="150"/>
      <c r="MKV5" s="154"/>
      <c r="MKW5" s="16"/>
      <c r="MKX5" s="156"/>
      <c r="MKY5" s="156"/>
      <c r="MKZ5" s="40"/>
      <c r="MLA5" s="73"/>
      <c r="MLB5" s="40"/>
      <c r="MLC5" s="150"/>
      <c r="MLD5" s="154"/>
      <c r="MLE5" s="16"/>
      <c r="MLF5" s="156"/>
      <c r="MLG5" s="156"/>
      <c r="MLH5" s="40"/>
      <c r="MLI5" s="73"/>
      <c r="MLJ5" s="40"/>
      <c r="MLK5" s="150"/>
      <c r="MLL5" s="154"/>
      <c r="MLM5" s="16"/>
      <c r="MLN5" s="156"/>
      <c r="MLO5" s="156"/>
      <c r="MLP5" s="40"/>
      <c r="MLQ5" s="73"/>
      <c r="MLR5" s="40"/>
      <c r="MLS5" s="150"/>
      <c r="MLT5" s="154"/>
      <c r="MLU5" s="16"/>
      <c r="MLV5" s="156"/>
      <c r="MLW5" s="156"/>
      <c r="MLX5" s="40"/>
      <c r="MLY5" s="73"/>
      <c r="MLZ5" s="40"/>
      <c r="MMA5" s="150"/>
      <c r="MMB5" s="154"/>
      <c r="MMC5" s="16"/>
      <c r="MMD5" s="156"/>
      <c r="MME5" s="156"/>
      <c r="MMF5" s="40"/>
      <c r="MMG5" s="73"/>
      <c r="MMH5" s="40"/>
      <c r="MMI5" s="150"/>
      <c r="MMJ5" s="154"/>
      <c r="MMK5" s="16"/>
      <c r="MML5" s="156"/>
      <c r="MMM5" s="156"/>
      <c r="MMN5" s="40"/>
      <c r="MMO5" s="73"/>
      <c r="MMP5" s="40"/>
      <c r="MMQ5" s="150"/>
      <c r="MMR5" s="154"/>
      <c r="MMS5" s="16"/>
      <c r="MMT5" s="156"/>
      <c r="MMU5" s="156"/>
      <c r="MMV5" s="40"/>
      <c r="MMW5" s="73"/>
      <c r="MMX5" s="40"/>
      <c r="MMY5" s="150"/>
      <c r="MMZ5" s="154"/>
      <c r="MNA5" s="16"/>
      <c r="MNB5" s="156"/>
      <c r="MNC5" s="156"/>
      <c r="MND5" s="40"/>
      <c r="MNE5" s="73"/>
      <c r="MNF5" s="40"/>
      <c r="MNG5" s="150"/>
      <c r="MNH5" s="154"/>
      <c r="MNI5" s="16"/>
      <c r="MNJ5" s="156"/>
      <c r="MNK5" s="156"/>
      <c r="MNL5" s="40"/>
      <c r="MNM5" s="73"/>
      <c r="MNN5" s="40"/>
      <c r="MNO5" s="150"/>
      <c r="MNP5" s="154"/>
      <c r="MNQ5" s="16"/>
      <c r="MNR5" s="156"/>
      <c r="MNS5" s="156"/>
      <c r="MNT5" s="40"/>
      <c r="MNU5" s="73"/>
      <c r="MNV5" s="40"/>
      <c r="MNW5" s="150"/>
      <c r="MNX5" s="154"/>
      <c r="MNY5" s="16"/>
      <c r="MNZ5" s="156"/>
      <c r="MOA5" s="156"/>
      <c r="MOB5" s="40"/>
      <c r="MOC5" s="73"/>
      <c r="MOD5" s="40"/>
      <c r="MOE5" s="150"/>
      <c r="MOF5" s="154"/>
      <c r="MOG5" s="16"/>
      <c r="MOH5" s="156"/>
      <c r="MOI5" s="156"/>
      <c r="MOJ5" s="40"/>
      <c r="MOK5" s="73"/>
      <c r="MOL5" s="40"/>
      <c r="MOM5" s="150"/>
      <c r="MON5" s="154"/>
      <c r="MOO5" s="16"/>
      <c r="MOP5" s="156"/>
      <c r="MOQ5" s="156"/>
      <c r="MOR5" s="40"/>
      <c r="MOS5" s="73"/>
      <c r="MOT5" s="40"/>
      <c r="MOU5" s="150"/>
      <c r="MOV5" s="154"/>
      <c r="MOW5" s="16"/>
      <c r="MOX5" s="156"/>
      <c r="MOY5" s="156"/>
      <c r="MOZ5" s="40"/>
      <c r="MPA5" s="73"/>
      <c r="MPB5" s="40"/>
      <c r="MPC5" s="150"/>
      <c r="MPD5" s="154"/>
      <c r="MPE5" s="16"/>
      <c r="MPF5" s="156"/>
      <c r="MPG5" s="156"/>
      <c r="MPH5" s="40"/>
      <c r="MPI5" s="73"/>
      <c r="MPJ5" s="40"/>
      <c r="MPK5" s="150"/>
      <c r="MPL5" s="154"/>
      <c r="MPM5" s="16"/>
      <c r="MPN5" s="156"/>
      <c r="MPO5" s="156"/>
      <c r="MPP5" s="40"/>
      <c r="MPQ5" s="73"/>
      <c r="MPR5" s="40"/>
      <c r="MPS5" s="150"/>
      <c r="MPT5" s="154"/>
      <c r="MPU5" s="16"/>
      <c r="MPV5" s="156"/>
      <c r="MPW5" s="156"/>
      <c r="MPX5" s="40"/>
      <c r="MPY5" s="73"/>
      <c r="MPZ5" s="40"/>
      <c r="MQA5" s="150"/>
      <c r="MQB5" s="154"/>
      <c r="MQC5" s="16"/>
      <c r="MQD5" s="156"/>
      <c r="MQE5" s="156"/>
      <c r="MQF5" s="40"/>
      <c r="MQG5" s="73"/>
      <c r="MQH5" s="40"/>
      <c r="MQI5" s="150"/>
      <c r="MQJ5" s="154"/>
      <c r="MQK5" s="16"/>
      <c r="MQL5" s="156"/>
      <c r="MQM5" s="156"/>
      <c r="MQN5" s="40"/>
      <c r="MQO5" s="73"/>
      <c r="MQP5" s="40"/>
      <c r="MQQ5" s="150"/>
      <c r="MQR5" s="154"/>
      <c r="MQS5" s="16"/>
      <c r="MQT5" s="156"/>
      <c r="MQU5" s="156"/>
      <c r="MQV5" s="40"/>
      <c r="MQW5" s="73"/>
      <c r="MQX5" s="40"/>
      <c r="MQY5" s="150"/>
      <c r="MQZ5" s="154"/>
      <c r="MRA5" s="16"/>
      <c r="MRB5" s="156"/>
      <c r="MRC5" s="156"/>
      <c r="MRD5" s="40"/>
      <c r="MRE5" s="73"/>
      <c r="MRF5" s="40"/>
      <c r="MRG5" s="150"/>
      <c r="MRH5" s="154"/>
      <c r="MRI5" s="16"/>
      <c r="MRJ5" s="156"/>
      <c r="MRK5" s="156"/>
      <c r="MRL5" s="40"/>
      <c r="MRM5" s="73"/>
      <c r="MRN5" s="40"/>
      <c r="MRO5" s="150"/>
      <c r="MRP5" s="154"/>
      <c r="MRQ5" s="16"/>
      <c r="MRR5" s="156"/>
      <c r="MRS5" s="156"/>
      <c r="MRT5" s="40"/>
      <c r="MRU5" s="73"/>
      <c r="MRV5" s="40"/>
      <c r="MRW5" s="150"/>
      <c r="MRX5" s="154"/>
      <c r="MRY5" s="16"/>
      <c r="MRZ5" s="156"/>
      <c r="MSA5" s="156"/>
      <c r="MSB5" s="40"/>
      <c r="MSC5" s="73"/>
      <c r="MSD5" s="40"/>
      <c r="MSE5" s="150"/>
      <c r="MSF5" s="154"/>
      <c r="MSG5" s="16"/>
      <c r="MSH5" s="156"/>
      <c r="MSI5" s="156"/>
      <c r="MSJ5" s="40"/>
      <c r="MSK5" s="73"/>
      <c r="MSL5" s="40"/>
      <c r="MSM5" s="150"/>
      <c r="MSN5" s="154"/>
      <c r="MSO5" s="16"/>
      <c r="MSP5" s="156"/>
      <c r="MSQ5" s="156"/>
      <c r="MSR5" s="40"/>
      <c r="MSS5" s="73"/>
      <c r="MST5" s="40"/>
      <c r="MSU5" s="150"/>
      <c r="MSV5" s="154"/>
      <c r="MSW5" s="16"/>
      <c r="MSX5" s="156"/>
      <c r="MSY5" s="156"/>
      <c r="MSZ5" s="40"/>
      <c r="MTA5" s="73"/>
      <c r="MTB5" s="40"/>
      <c r="MTC5" s="150"/>
      <c r="MTD5" s="154"/>
      <c r="MTE5" s="16"/>
      <c r="MTF5" s="156"/>
      <c r="MTG5" s="156"/>
      <c r="MTH5" s="40"/>
      <c r="MTI5" s="73"/>
      <c r="MTJ5" s="40"/>
      <c r="MTK5" s="150"/>
      <c r="MTL5" s="154"/>
      <c r="MTM5" s="16"/>
      <c r="MTN5" s="156"/>
      <c r="MTO5" s="156"/>
      <c r="MTP5" s="40"/>
      <c r="MTQ5" s="73"/>
      <c r="MTR5" s="40"/>
      <c r="MTS5" s="150"/>
      <c r="MTT5" s="154"/>
      <c r="MTU5" s="16"/>
      <c r="MTV5" s="156"/>
      <c r="MTW5" s="156"/>
      <c r="MTX5" s="40"/>
      <c r="MTY5" s="73"/>
      <c r="MTZ5" s="40"/>
      <c r="MUA5" s="150"/>
      <c r="MUB5" s="154"/>
      <c r="MUC5" s="16"/>
      <c r="MUD5" s="156"/>
      <c r="MUE5" s="156"/>
      <c r="MUF5" s="40"/>
      <c r="MUG5" s="73"/>
      <c r="MUH5" s="40"/>
      <c r="MUI5" s="150"/>
      <c r="MUJ5" s="154"/>
      <c r="MUK5" s="16"/>
      <c r="MUL5" s="156"/>
      <c r="MUM5" s="156"/>
      <c r="MUN5" s="40"/>
      <c r="MUO5" s="73"/>
      <c r="MUP5" s="40"/>
      <c r="MUQ5" s="150"/>
      <c r="MUR5" s="154"/>
      <c r="MUS5" s="16"/>
      <c r="MUT5" s="156"/>
      <c r="MUU5" s="156"/>
      <c r="MUV5" s="40"/>
      <c r="MUW5" s="73"/>
      <c r="MUX5" s="40"/>
      <c r="MUY5" s="150"/>
      <c r="MUZ5" s="154"/>
      <c r="MVA5" s="16"/>
      <c r="MVB5" s="156"/>
      <c r="MVC5" s="156"/>
      <c r="MVD5" s="40"/>
      <c r="MVE5" s="73"/>
      <c r="MVF5" s="40"/>
      <c r="MVG5" s="150"/>
      <c r="MVH5" s="154"/>
      <c r="MVI5" s="16"/>
      <c r="MVJ5" s="156"/>
      <c r="MVK5" s="156"/>
      <c r="MVL5" s="40"/>
      <c r="MVM5" s="73"/>
      <c r="MVN5" s="40"/>
      <c r="MVO5" s="150"/>
      <c r="MVP5" s="154"/>
      <c r="MVQ5" s="16"/>
      <c r="MVR5" s="156"/>
      <c r="MVS5" s="156"/>
      <c r="MVT5" s="40"/>
      <c r="MVU5" s="73"/>
      <c r="MVV5" s="40"/>
      <c r="MVW5" s="150"/>
      <c r="MVX5" s="154"/>
      <c r="MVY5" s="16"/>
      <c r="MVZ5" s="156"/>
      <c r="MWA5" s="156"/>
      <c r="MWB5" s="40"/>
      <c r="MWC5" s="73"/>
      <c r="MWD5" s="40"/>
      <c r="MWE5" s="150"/>
      <c r="MWF5" s="154"/>
      <c r="MWG5" s="16"/>
      <c r="MWH5" s="156"/>
      <c r="MWI5" s="156"/>
      <c r="MWJ5" s="40"/>
      <c r="MWK5" s="73"/>
      <c r="MWL5" s="40"/>
      <c r="MWM5" s="150"/>
      <c r="MWN5" s="154"/>
      <c r="MWO5" s="16"/>
      <c r="MWP5" s="156"/>
      <c r="MWQ5" s="156"/>
      <c r="MWR5" s="40"/>
      <c r="MWS5" s="73"/>
      <c r="MWT5" s="40"/>
      <c r="MWU5" s="150"/>
      <c r="MWV5" s="154"/>
      <c r="MWW5" s="16"/>
      <c r="MWX5" s="156"/>
      <c r="MWY5" s="156"/>
      <c r="MWZ5" s="40"/>
      <c r="MXA5" s="73"/>
      <c r="MXB5" s="40"/>
      <c r="MXC5" s="150"/>
      <c r="MXD5" s="154"/>
      <c r="MXE5" s="16"/>
      <c r="MXF5" s="156"/>
      <c r="MXG5" s="156"/>
      <c r="MXH5" s="40"/>
      <c r="MXI5" s="73"/>
      <c r="MXJ5" s="40"/>
      <c r="MXK5" s="150"/>
      <c r="MXL5" s="154"/>
      <c r="MXM5" s="16"/>
      <c r="MXN5" s="156"/>
      <c r="MXO5" s="156"/>
      <c r="MXP5" s="40"/>
      <c r="MXQ5" s="73"/>
      <c r="MXR5" s="40"/>
      <c r="MXS5" s="150"/>
      <c r="MXT5" s="154"/>
      <c r="MXU5" s="16"/>
      <c r="MXV5" s="156"/>
      <c r="MXW5" s="156"/>
      <c r="MXX5" s="40"/>
      <c r="MXY5" s="73"/>
      <c r="MXZ5" s="40"/>
      <c r="MYA5" s="150"/>
      <c r="MYB5" s="154"/>
      <c r="MYC5" s="16"/>
      <c r="MYD5" s="156"/>
      <c r="MYE5" s="156"/>
      <c r="MYF5" s="40"/>
      <c r="MYG5" s="73"/>
      <c r="MYH5" s="40"/>
      <c r="MYI5" s="150"/>
      <c r="MYJ5" s="154"/>
      <c r="MYK5" s="16"/>
      <c r="MYL5" s="156"/>
      <c r="MYM5" s="156"/>
      <c r="MYN5" s="40"/>
      <c r="MYO5" s="73"/>
      <c r="MYP5" s="40"/>
      <c r="MYQ5" s="150"/>
      <c r="MYR5" s="154"/>
      <c r="MYS5" s="16"/>
      <c r="MYT5" s="156"/>
      <c r="MYU5" s="156"/>
      <c r="MYV5" s="40"/>
      <c r="MYW5" s="73"/>
      <c r="MYX5" s="40"/>
      <c r="MYY5" s="150"/>
      <c r="MYZ5" s="154"/>
      <c r="MZA5" s="16"/>
      <c r="MZB5" s="156"/>
      <c r="MZC5" s="156"/>
      <c r="MZD5" s="40"/>
      <c r="MZE5" s="73"/>
      <c r="MZF5" s="40"/>
      <c r="MZG5" s="150"/>
      <c r="MZH5" s="154"/>
      <c r="MZI5" s="16"/>
      <c r="MZJ5" s="156"/>
      <c r="MZK5" s="156"/>
      <c r="MZL5" s="40"/>
      <c r="MZM5" s="73"/>
      <c r="MZN5" s="40"/>
      <c r="MZO5" s="150"/>
      <c r="MZP5" s="154"/>
      <c r="MZQ5" s="16"/>
      <c r="MZR5" s="156"/>
      <c r="MZS5" s="156"/>
      <c r="MZT5" s="40"/>
      <c r="MZU5" s="73"/>
      <c r="MZV5" s="40"/>
      <c r="MZW5" s="150"/>
      <c r="MZX5" s="154"/>
      <c r="MZY5" s="16"/>
      <c r="MZZ5" s="156"/>
      <c r="NAA5" s="156"/>
      <c r="NAB5" s="40"/>
      <c r="NAC5" s="73"/>
      <c r="NAD5" s="40"/>
      <c r="NAE5" s="150"/>
      <c r="NAF5" s="154"/>
      <c r="NAG5" s="16"/>
      <c r="NAH5" s="156"/>
      <c r="NAI5" s="156"/>
      <c r="NAJ5" s="40"/>
      <c r="NAK5" s="73"/>
      <c r="NAL5" s="40"/>
      <c r="NAM5" s="150"/>
      <c r="NAN5" s="154"/>
      <c r="NAO5" s="16"/>
      <c r="NAP5" s="156"/>
      <c r="NAQ5" s="156"/>
      <c r="NAR5" s="40"/>
      <c r="NAS5" s="73"/>
      <c r="NAT5" s="40"/>
      <c r="NAU5" s="150"/>
      <c r="NAV5" s="154"/>
      <c r="NAW5" s="16"/>
      <c r="NAX5" s="156"/>
      <c r="NAY5" s="156"/>
      <c r="NAZ5" s="40"/>
      <c r="NBA5" s="73"/>
      <c r="NBB5" s="40"/>
      <c r="NBC5" s="150"/>
      <c r="NBD5" s="154"/>
      <c r="NBE5" s="16"/>
      <c r="NBF5" s="156"/>
      <c r="NBG5" s="156"/>
      <c r="NBH5" s="40"/>
      <c r="NBI5" s="73"/>
      <c r="NBJ5" s="40"/>
      <c r="NBK5" s="150"/>
      <c r="NBL5" s="154"/>
      <c r="NBM5" s="16"/>
      <c r="NBN5" s="156"/>
      <c r="NBO5" s="156"/>
      <c r="NBP5" s="40"/>
      <c r="NBQ5" s="73"/>
      <c r="NBR5" s="40"/>
      <c r="NBS5" s="150"/>
      <c r="NBT5" s="154"/>
      <c r="NBU5" s="16"/>
      <c r="NBV5" s="156"/>
      <c r="NBW5" s="156"/>
      <c r="NBX5" s="40"/>
      <c r="NBY5" s="73"/>
      <c r="NBZ5" s="40"/>
      <c r="NCA5" s="150"/>
      <c r="NCB5" s="154"/>
      <c r="NCC5" s="16"/>
      <c r="NCD5" s="156"/>
      <c r="NCE5" s="156"/>
      <c r="NCF5" s="40"/>
      <c r="NCG5" s="73"/>
      <c r="NCH5" s="40"/>
      <c r="NCI5" s="150"/>
      <c r="NCJ5" s="154"/>
      <c r="NCK5" s="16"/>
      <c r="NCL5" s="156"/>
      <c r="NCM5" s="156"/>
      <c r="NCN5" s="40"/>
      <c r="NCO5" s="73"/>
      <c r="NCP5" s="40"/>
      <c r="NCQ5" s="150"/>
      <c r="NCR5" s="154"/>
      <c r="NCS5" s="16"/>
      <c r="NCT5" s="156"/>
      <c r="NCU5" s="156"/>
      <c r="NCV5" s="40"/>
      <c r="NCW5" s="73"/>
      <c r="NCX5" s="40"/>
      <c r="NCY5" s="150"/>
      <c r="NCZ5" s="154"/>
      <c r="NDA5" s="16"/>
      <c r="NDB5" s="156"/>
      <c r="NDC5" s="156"/>
      <c r="NDD5" s="40"/>
      <c r="NDE5" s="73"/>
      <c r="NDF5" s="40"/>
      <c r="NDG5" s="150"/>
      <c r="NDH5" s="154"/>
      <c r="NDI5" s="16"/>
      <c r="NDJ5" s="156"/>
      <c r="NDK5" s="156"/>
      <c r="NDL5" s="40"/>
      <c r="NDM5" s="73"/>
      <c r="NDN5" s="40"/>
      <c r="NDO5" s="150"/>
      <c r="NDP5" s="154"/>
      <c r="NDQ5" s="16"/>
      <c r="NDR5" s="156"/>
      <c r="NDS5" s="156"/>
      <c r="NDT5" s="40"/>
      <c r="NDU5" s="73"/>
      <c r="NDV5" s="40"/>
      <c r="NDW5" s="150"/>
      <c r="NDX5" s="154"/>
      <c r="NDY5" s="16"/>
      <c r="NDZ5" s="156"/>
      <c r="NEA5" s="156"/>
      <c r="NEB5" s="40"/>
      <c r="NEC5" s="73"/>
      <c r="NED5" s="40"/>
      <c r="NEE5" s="150"/>
      <c r="NEF5" s="154"/>
      <c r="NEG5" s="16"/>
      <c r="NEH5" s="156"/>
      <c r="NEI5" s="156"/>
      <c r="NEJ5" s="40"/>
      <c r="NEK5" s="73"/>
      <c r="NEL5" s="40"/>
      <c r="NEM5" s="150"/>
      <c r="NEN5" s="154"/>
      <c r="NEO5" s="16"/>
      <c r="NEP5" s="156"/>
      <c r="NEQ5" s="156"/>
      <c r="NER5" s="40"/>
      <c r="NES5" s="73"/>
      <c r="NET5" s="40"/>
      <c r="NEU5" s="150"/>
      <c r="NEV5" s="154"/>
      <c r="NEW5" s="16"/>
      <c r="NEX5" s="156"/>
      <c r="NEY5" s="156"/>
      <c r="NEZ5" s="40"/>
      <c r="NFA5" s="73"/>
      <c r="NFB5" s="40"/>
      <c r="NFC5" s="150"/>
      <c r="NFD5" s="154"/>
      <c r="NFE5" s="16"/>
      <c r="NFF5" s="156"/>
      <c r="NFG5" s="156"/>
      <c r="NFH5" s="40"/>
      <c r="NFI5" s="73"/>
      <c r="NFJ5" s="40"/>
      <c r="NFK5" s="150"/>
      <c r="NFL5" s="154"/>
      <c r="NFM5" s="16"/>
      <c r="NFN5" s="156"/>
      <c r="NFO5" s="156"/>
      <c r="NFP5" s="40"/>
      <c r="NFQ5" s="73"/>
      <c r="NFR5" s="40"/>
      <c r="NFS5" s="150"/>
      <c r="NFT5" s="154"/>
      <c r="NFU5" s="16"/>
      <c r="NFV5" s="156"/>
      <c r="NFW5" s="156"/>
      <c r="NFX5" s="40"/>
      <c r="NFY5" s="73"/>
      <c r="NFZ5" s="40"/>
      <c r="NGA5" s="150"/>
      <c r="NGB5" s="154"/>
      <c r="NGC5" s="16"/>
      <c r="NGD5" s="156"/>
      <c r="NGE5" s="156"/>
      <c r="NGF5" s="40"/>
      <c r="NGG5" s="73"/>
      <c r="NGH5" s="40"/>
      <c r="NGI5" s="150"/>
      <c r="NGJ5" s="154"/>
      <c r="NGK5" s="16"/>
      <c r="NGL5" s="156"/>
      <c r="NGM5" s="156"/>
      <c r="NGN5" s="40"/>
      <c r="NGO5" s="73"/>
      <c r="NGP5" s="40"/>
      <c r="NGQ5" s="150"/>
      <c r="NGR5" s="154"/>
      <c r="NGS5" s="16"/>
      <c r="NGT5" s="156"/>
      <c r="NGU5" s="156"/>
      <c r="NGV5" s="40"/>
      <c r="NGW5" s="73"/>
      <c r="NGX5" s="40"/>
      <c r="NGY5" s="150"/>
      <c r="NGZ5" s="154"/>
      <c r="NHA5" s="16"/>
      <c r="NHB5" s="156"/>
      <c r="NHC5" s="156"/>
      <c r="NHD5" s="40"/>
      <c r="NHE5" s="73"/>
      <c r="NHF5" s="40"/>
      <c r="NHG5" s="150"/>
      <c r="NHH5" s="154"/>
      <c r="NHI5" s="16"/>
      <c r="NHJ5" s="156"/>
      <c r="NHK5" s="156"/>
      <c r="NHL5" s="40"/>
      <c r="NHM5" s="73"/>
      <c r="NHN5" s="40"/>
      <c r="NHO5" s="150"/>
      <c r="NHP5" s="154"/>
      <c r="NHQ5" s="16"/>
      <c r="NHR5" s="156"/>
      <c r="NHS5" s="156"/>
      <c r="NHT5" s="40"/>
      <c r="NHU5" s="73"/>
      <c r="NHV5" s="40"/>
      <c r="NHW5" s="150"/>
      <c r="NHX5" s="154"/>
      <c r="NHY5" s="16"/>
      <c r="NHZ5" s="156"/>
      <c r="NIA5" s="156"/>
      <c r="NIB5" s="40"/>
      <c r="NIC5" s="73"/>
      <c r="NID5" s="40"/>
      <c r="NIE5" s="150"/>
      <c r="NIF5" s="154"/>
      <c r="NIG5" s="16"/>
      <c r="NIH5" s="156"/>
      <c r="NII5" s="156"/>
      <c r="NIJ5" s="40"/>
      <c r="NIK5" s="73"/>
      <c r="NIL5" s="40"/>
      <c r="NIM5" s="150"/>
      <c r="NIN5" s="154"/>
      <c r="NIO5" s="16"/>
      <c r="NIP5" s="156"/>
      <c r="NIQ5" s="156"/>
      <c r="NIR5" s="40"/>
      <c r="NIS5" s="73"/>
      <c r="NIT5" s="40"/>
      <c r="NIU5" s="150"/>
      <c r="NIV5" s="154"/>
      <c r="NIW5" s="16"/>
      <c r="NIX5" s="156"/>
      <c r="NIY5" s="156"/>
      <c r="NIZ5" s="40"/>
      <c r="NJA5" s="73"/>
      <c r="NJB5" s="40"/>
      <c r="NJC5" s="150"/>
      <c r="NJD5" s="154"/>
      <c r="NJE5" s="16"/>
      <c r="NJF5" s="156"/>
      <c r="NJG5" s="156"/>
      <c r="NJH5" s="40"/>
      <c r="NJI5" s="73"/>
      <c r="NJJ5" s="40"/>
      <c r="NJK5" s="150"/>
      <c r="NJL5" s="154"/>
      <c r="NJM5" s="16"/>
      <c r="NJN5" s="156"/>
      <c r="NJO5" s="156"/>
      <c r="NJP5" s="40"/>
      <c r="NJQ5" s="73"/>
      <c r="NJR5" s="40"/>
      <c r="NJS5" s="150"/>
      <c r="NJT5" s="154"/>
      <c r="NJU5" s="16"/>
      <c r="NJV5" s="156"/>
      <c r="NJW5" s="156"/>
      <c r="NJX5" s="40"/>
      <c r="NJY5" s="73"/>
      <c r="NJZ5" s="40"/>
      <c r="NKA5" s="150"/>
      <c r="NKB5" s="154"/>
      <c r="NKC5" s="16"/>
      <c r="NKD5" s="156"/>
      <c r="NKE5" s="156"/>
      <c r="NKF5" s="40"/>
      <c r="NKG5" s="73"/>
      <c r="NKH5" s="40"/>
      <c r="NKI5" s="150"/>
      <c r="NKJ5" s="154"/>
      <c r="NKK5" s="16"/>
      <c r="NKL5" s="156"/>
      <c r="NKM5" s="156"/>
      <c r="NKN5" s="40"/>
      <c r="NKO5" s="73"/>
      <c r="NKP5" s="40"/>
      <c r="NKQ5" s="150"/>
      <c r="NKR5" s="154"/>
      <c r="NKS5" s="16"/>
      <c r="NKT5" s="156"/>
      <c r="NKU5" s="156"/>
      <c r="NKV5" s="40"/>
      <c r="NKW5" s="73"/>
      <c r="NKX5" s="40"/>
      <c r="NKY5" s="150"/>
      <c r="NKZ5" s="154"/>
      <c r="NLA5" s="16"/>
      <c r="NLB5" s="156"/>
      <c r="NLC5" s="156"/>
      <c r="NLD5" s="40"/>
      <c r="NLE5" s="73"/>
      <c r="NLF5" s="40"/>
      <c r="NLG5" s="150"/>
      <c r="NLH5" s="154"/>
      <c r="NLI5" s="16"/>
      <c r="NLJ5" s="156"/>
      <c r="NLK5" s="156"/>
      <c r="NLL5" s="40"/>
      <c r="NLM5" s="73"/>
      <c r="NLN5" s="40"/>
      <c r="NLO5" s="150"/>
      <c r="NLP5" s="154"/>
      <c r="NLQ5" s="16"/>
      <c r="NLR5" s="156"/>
      <c r="NLS5" s="156"/>
      <c r="NLT5" s="40"/>
      <c r="NLU5" s="73"/>
      <c r="NLV5" s="40"/>
      <c r="NLW5" s="150"/>
      <c r="NLX5" s="154"/>
      <c r="NLY5" s="16"/>
      <c r="NLZ5" s="156"/>
      <c r="NMA5" s="156"/>
      <c r="NMB5" s="40"/>
      <c r="NMC5" s="73"/>
      <c r="NMD5" s="40"/>
      <c r="NME5" s="150"/>
      <c r="NMF5" s="154"/>
      <c r="NMG5" s="16"/>
      <c r="NMH5" s="156"/>
      <c r="NMI5" s="156"/>
      <c r="NMJ5" s="40"/>
      <c r="NMK5" s="73"/>
      <c r="NML5" s="40"/>
      <c r="NMM5" s="150"/>
      <c r="NMN5" s="154"/>
      <c r="NMO5" s="16"/>
      <c r="NMP5" s="156"/>
      <c r="NMQ5" s="156"/>
      <c r="NMR5" s="40"/>
      <c r="NMS5" s="73"/>
      <c r="NMT5" s="40"/>
      <c r="NMU5" s="150"/>
      <c r="NMV5" s="154"/>
      <c r="NMW5" s="16"/>
      <c r="NMX5" s="156"/>
      <c r="NMY5" s="156"/>
      <c r="NMZ5" s="40"/>
      <c r="NNA5" s="73"/>
      <c r="NNB5" s="40"/>
      <c r="NNC5" s="150"/>
      <c r="NND5" s="154"/>
      <c r="NNE5" s="16"/>
      <c r="NNF5" s="156"/>
      <c r="NNG5" s="156"/>
      <c r="NNH5" s="40"/>
      <c r="NNI5" s="73"/>
      <c r="NNJ5" s="40"/>
      <c r="NNK5" s="150"/>
      <c r="NNL5" s="154"/>
      <c r="NNM5" s="16"/>
      <c r="NNN5" s="156"/>
      <c r="NNO5" s="156"/>
      <c r="NNP5" s="40"/>
      <c r="NNQ5" s="73"/>
      <c r="NNR5" s="40"/>
      <c r="NNS5" s="150"/>
      <c r="NNT5" s="154"/>
      <c r="NNU5" s="16"/>
      <c r="NNV5" s="156"/>
      <c r="NNW5" s="156"/>
      <c r="NNX5" s="40"/>
      <c r="NNY5" s="73"/>
      <c r="NNZ5" s="40"/>
      <c r="NOA5" s="150"/>
      <c r="NOB5" s="154"/>
      <c r="NOC5" s="16"/>
      <c r="NOD5" s="156"/>
      <c r="NOE5" s="156"/>
      <c r="NOF5" s="40"/>
      <c r="NOG5" s="73"/>
      <c r="NOH5" s="40"/>
      <c r="NOI5" s="150"/>
      <c r="NOJ5" s="154"/>
      <c r="NOK5" s="16"/>
      <c r="NOL5" s="156"/>
      <c r="NOM5" s="156"/>
      <c r="NON5" s="40"/>
      <c r="NOO5" s="73"/>
      <c r="NOP5" s="40"/>
      <c r="NOQ5" s="150"/>
      <c r="NOR5" s="154"/>
      <c r="NOS5" s="16"/>
      <c r="NOT5" s="156"/>
      <c r="NOU5" s="156"/>
      <c r="NOV5" s="40"/>
      <c r="NOW5" s="73"/>
      <c r="NOX5" s="40"/>
      <c r="NOY5" s="150"/>
      <c r="NOZ5" s="154"/>
      <c r="NPA5" s="16"/>
      <c r="NPB5" s="156"/>
      <c r="NPC5" s="156"/>
      <c r="NPD5" s="40"/>
      <c r="NPE5" s="73"/>
      <c r="NPF5" s="40"/>
      <c r="NPG5" s="150"/>
      <c r="NPH5" s="154"/>
      <c r="NPI5" s="16"/>
      <c r="NPJ5" s="156"/>
      <c r="NPK5" s="156"/>
      <c r="NPL5" s="40"/>
      <c r="NPM5" s="73"/>
      <c r="NPN5" s="40"/>
      <c r="NPO5" s="150"/>
      <c r="NPP5" s="154"/>
      <c r="NPQ5" s="16"/>
      <c r="NPR5" s="156"/>
      <c r="NPS5" s="156"/>
      <c r="NPT5" s="40"/>
      <c r="NPU5" s="73"/>
      <c r="NPV5" s="40"/>
      <c r="NPW5" s="150"/>
      <c r="NPX5" s="154"/>
      <c r="NPY5" s="16"/>
      <c r="NPZ5" s="156"/>
      <c r="NQA5" s="156"/>
      <c r="NQB5" s="40"/>
      <c r="NQC5" s="73"/>
      <c r="NQD5" s="40"/>
      <c r="NQE5" s="150"/>
      <c r="NQF5" s="154"/>
      <c r="NQG5" s="16"/>
      <c r="NQH5" s="156"/>
      <c r="NQI5" s="156"/>
      <c r="NQJ5" s="40"/>
      <c r="NQK5" s="73"/>
      <c r="NQL5" s="40"/>
      <c r="NQM5" s="150"/>
      <c r="NQN5" s="154"/>
      <c r="NQO5" s="16"/>
      <c r="NQP5" s="156"/>
      <c r="NQQ5" s="156"/>
      <c r="NQR5" s="40"/>
      <c r="NQS5" s="73"/>
      <c r="NQT5" s="40"/>
      <c r="NQU5" s="150"/>
      <c r="NQV5" s="154"/>
      <c r="NQW5" s="16"/>
      <c r="NQX5" s="156"/>
      <c r="NQY5" s="156"/>
      <c r="NQZ5" s="40"/>
      <c r="NRA5" s="73"/>
      <c r="NRB5" s="40"/>
      <c r="NRC5" s="150"/>
      <c r="NRD5" s="154"/>
      <c r="NRE5" s="16"/>
      <c r="NRF5" s="156"/>
      <c r="NRG5" s="156"/>
      <c r="NRH5" s="40"/>
      <c r="NRI5" s="73"/>
      <c r="NRJ5" s="40"/>
      <c r="NRK5" s="150"/>
      <c r="NRL5" s="154"/>
      <c r="NRM5" s="16"/>
      <c r="NRN5" s="156"/>
      <c r="NRO5" s="156"/>
      <c r="NRP5" s="40"/>
      <c r="NRQ5" s="73"/>
      <c r="NRR5" s="40"/>
      <c r="NRS5" s="150"/>
      <c r="NRT5" s="154"/>
      <c r="NRU5" s="16"/>
      <c r="NRV5" s="156"/>
      <c r="NRW5" s="156"/>
      <c r="NRX5" s="40"/>
      <c r="NRY5" s="73"/>
      <c r="NRZ5" s="40"/>
      <c r="NSA5" s="150"/>
      <c r="NSB5" s="154"/>
      <c r="NSC5" s="16"/>
      <c r="NSD5" s="156"/>
      <c r="NSE5" s="156"/>
      <c r="NSF5" s="40"/>
      <c r="NSG5" s="73"/>
      <c r="NSH5" s="40"/>
      <c r="NSI5" s="150"/>
      <c r="NSJ5" s="154"/>
      <c r="NSK5" s="16"/>
      <c r="NSL5" s="156"/>
      <c r="NSM5" s="156"/>
      <c r="NSN5" s="40"/>
      <c r="NSO5" s="73"/>
      <c r="NSP5" s="40"/>
      <c r="NSQ5" s="150"/>
      <c r="NSR5" s="154"/>
      <c r="NSS5" s="16"/>
      <c r="NST5" s="156"/>
      <c r="NSU5" s="156"/>
      <c r="NSV5" s="40"/>
      <c r="NSW5" s="73"/>
      <c r="NSX5" s="40"/>
      <c r="NSY5" s="150"/>
      <c r="NSZ5" s="154"/>
      <c r="NTA5" s="16"/>
      <c r="NTB5" s="156"/>
      <c r="NTC5" s="156"/>
      <c r="NTD5" s="40"/>
      <c r="NTE5" s="73"/>
      <c r="NTF5" s="40"/>
      <c r="NTG5" s="150"/>
      <c r="NTH5" s="154"/>
      <c r="NTI5" s="16"/>
      <c r="NTJ5" s="156"/>
      <c r="NTK5" s="156"/>
      <c r="NTL5" s="40"/>
      <c r="NTM5" s="73"/>
      <c r="NTN5" s="40"/>
      <c r="NTO5" s="150"/>
      <c r="NTP5" s="154"/>
      <c r="NTQ5" s="16"/>
      <c r="NTR5" s="156"/>
      <c r="NTS5" s="156"/>
      <c r="NTT5" s="40"/>
      <c r="NTU5" s="73"/>
      <c r="NTV5" s="40"/>
      <c r="NTW5" s="150"/>
      <c r="NTX5" s="154"/>
      <c r="NTY5" s="16"/>
      <c r="NTZ5" s="156"/>
      <c r="NUA5" s="156"/>
      <c r="NUB5" s="40"/>
      <c r="NUC5" s="73"/>
      <c r="NUD5" s="40"/>
      <c r="NUE5" s="150"/>
      <c r="NUF5" s="154"/>
      <c r="NUG5" s="16"/>
      <c r="NUH5" s="156"/>
      <c r="NUI5" s="156"/>
      <c r="NUJ5" s="40"/>
      <c r="NUK5" s="73"/>
      <c r="NUL5" s="40"/>
      <c r="NUM5" s="150"/>
      <c r="NUN5" s="154"/>
      <c r="NUO5" s="16"/>
      <c r="NUP5" s="156"/>
      <c r="NUQ5" s="156"/>
      <c r="NUR5" s="40"/>
      <c r="NUS5" s="73"/>
      <c r="NUT5" s="40"/>
      <c r="NUU5" s="150"/>
      <c r="NUV5" s="154"/>
      <c r="NUW5" s="16"/>
      <c r="NUX5" s="156"/>
      <c r="NUY5" s="156"/>
      <c r="NUZ5" s="40"/>
      <c r="NVA5" s="73"/>
      <c r="NVB5" s="40"/>
      <c r="NVC5" s="150"/>
      <c r="NVD5" s="154"/>
      <c r="NVE5" s="16"/>
      <c r="NVF5" s="156"/>
      <c r="NVG5" s="156"/>
      <c r="NVH5" s="40"/>
      <c r="NVI5" s="73"/>
      <c r="NVJ5" s="40"/>
      <c r="NVK5" s="150"/>
      <c r="NVL5" s="154"/>
      <c r="NVM5" s="16"/>
      <c r="NVN5" s="156"/>
      <c r="NVO5" s="156"/>
      <c r="NVP5" s="40"/>
      <c r="NVQ5" s="73"/>
      <c r="NVR5" s="40"/>
      <c r="NVS5" s="150"/>
      <c r="NVT5" s="154"/>
      <c r="NVU5" s="16"/>
      <c r="NVV5" s="156"/>
      <c r="NVW5" s="156"/>
      <c r="NVX5" s="40"/>
      <c r="NVY5" s="73"/>
      <c r="NVZ5" s="40"/>
      <c r="NWA5" s="150"/>
      <c r="NWB5" s="154"/>
      <c r="NWC5" s="16"/>
      <c r="NWD5" s="156"/>
      <c r="NWE5" s="156"/>
      <c r="NWF5" s="40"/>
      <c r="NWG5" s="73"/>
      <c r="NWH5" s="40"/>
      <c r="NWI5" s="150"/>
      <c r="NWJ5" s="154"/>
      <c r="NWK5" s="16"/>
      <c r="NWL5" s="156"/>
      <c r="NWM5" s="156"/>
      <c r="NWN5" s="40"/>
      <c r="NWO5" s="73"/>
      <c r="NWP5" s="40"/>
      <c r="NWQ5" s="150"/>
      <c r="NWR5" s="154"/>
      <c r="NWS5" s="16"/>
      <c r="NWT5" s="156"/>
      <c r="NWU5" s="156"/>
      <c r="NWV5" s="40"/>
      <c r="NWW5" s="73"/>
      <c r="NWX5" s="40"/>
      <c r="NWY5" s="150"/>
      <c r="NWZ5" s="154"/>
      <c r="NXA5" s="16"/>
      <c r="NXB5" s="156"/>
      <c r="NXC5" s="156"/>
      <c r="NXD5" s="40"/>
      <c r="NXE5" s="73"/>
      <c r="NXF5" s="40"/>
      <c r="NXG5" s="150"/>
      <c r="NXH5" s="154"/>
      <c r="NXI5" s="16"/>
      <c r="NXJ5" s="156"/>
      <c r="NXK5" s="156"/>
      <c r="NXL5" s="40"/>
      <c r="NXM5" s="73"/>
      <c r="NXN5" s="40"/>
      <c r="NXO5" s="150"/>
      <c r="NXP5" s="154"/>
      <c r="NXQ5" s="16"/>
      <c r="NXR5" s="156"/>
      <c r="NXS5" s="156"/>
      <c r="NXT5" s="40"/>
      <c r="NXU5" s="73"/>
      <c r="NXV5" s="40"/>
      <c r="NXW5" s="150"/>
      <c r="NXX5" s="154"/>
      <c r="NXY5" s="16"/>
      <c r="NXZ5" s="156"/>
      <c r="NYA5" s="156"/>
      <c r="NYB5" s="40"/>
      <c r="NYC5" s="73"/>
      <c r="NYD5" s="40"/>
      <c r="NYE5" s="150"/>
      <c r="NYF5" s="154"/>
      <c r="NYG5" s="16"/>
      <c r="NYH5" s="156"/>
      <c r="NYI5" s="156"/>
      <c r="NYJ5" s="40"/>
      <c r="NYK5" s="73"/>
      <c r="NYL5" s="40"/>
      <c r="NYM5" s="150"/>
      <c r="NYN5" s="154"/>
      <c r="NYO5" s="16"/>
      <c r="NYP5" s="156"/>
      <c r="NYQ5" s="156"/>
      <c r="NYR5" s="40"/>
      <c r="NYS5" s="73"/>
      <c r="NYT5" s="40"/>
      <c r="NYU5" s="150"/>
      <c r="NYV5" s="154"/>
      <c r="NYW5" s="16"/>
      <c r="NYX5" s="156"/>
      <c r="NYY5" s="156"/>
      <c r="NYZ5" s="40"/>
      <c r="NZA5" s="73"/>
      <c r="NZB5" s="40"/>
      <c r="NZC5" s="150"/>
      <c r="NZD5" s="154"/>
      <c r="NZE5" s="16"/>
      <c r="NZF5" s="156"/>
      <c r="NZG5" s="156"/>
      <c r="NZH5" s="40"/>
      <c r="NZI5" s="73"/>
      <c r="NZJ5" s="40"/>
      <c r="NZK5" s="150"/>
      <c r="NZL5" s="154"/>
      <c r="NZM5" s="16"/>
      <c r="NZN5" s="156"/>
      <c r="NZO5" s="156"/>
      <c r="NZP5" s="40"/>
      <c r="NZQ5" s="73"/>
      <c r="NZR5" s="40"/>
      <c r="NZS5" s="150"/>
      <c r="NZT5" s="154"/>
      <c r="NZU5" s="16"/>
      <c r="NZV5" s="156"/>
      <c r="NZW5" s="156"/>
      <c r="NZX5" s="40"/>
      <c r="NZY5" s="73"/>
      <c r="NZZ5" s="40"/>
      <c r="OAA5" s="150"/>
      <c r="OAB5" s="154"/>
      <c r="OAC5" s="16"/>
      <c r="OAD5" s="156"/>
      <c r="OAE5" s="156"/>
      <c r="OAF5" s="40"/>
      <c r="OAG5" s="73"/>
      <c r="OAH5" s="40"/>
      <c r="OAI5" s="150"/>
      <c r="OAJ5" s="154"/>
      <c r="OAK5" s="16"/>
      <c r="OAL5" s="156"/>
      <c r="OAM5" s="156"/>
      <c r="OAN5" s="40"/>
      <c r="OAO5" s="73"/>
      <c r="OAP5" s="40"/>
      <c r="OAQ5" s="150"/>
      <c r="OAR5" s="154"/>
      <c r="OAS5" s="16"/>
      <c r="OAT5" s="156"/>
      <c r="OAU5" s="156"/>
      <c r="OAV5" s="40"/>
      <c r="OAW5" s="73"/>
      <c r="OAX5" s="40"/>
      <c r="OAY5" s="150"/>
      <c r="OAZ5" s="154"/>
      <c r="OBA5" s="16"/>
      <c r="OBB5" s="156"/>
      <c r="OBC5" s="156"/>
      <c r="OBD5" s="40"/>
      <c r="OBE5" s="73"/>
      <c r="OBF5" s="40"/>
      <c r="OBG5" s="150"/>
      <c r="OBH5" s="154"/>
      <c r="OBI5" s="16"/>
      <c r="OBJ5" s="156"/>
      <c r="OBK5" s="156"/>
      <c r="OBL5" s="40"/>
      <c r="OBM5" s="73"/>
      <c r="OBN5" s="40"/>
      <c r="OBO5" s="150"/>
      <c r="OBP5" s="154"/>
      <c r="OBQ5" s="16"/>
      <c r="OBR5" s="156"/>
      <c r="OBS5" s="156"/>
      <c r="OBT5" s="40"/>
      <c r="OBU5" s="73"/>
      <c r="OBV5" s="40"/>
      <c r="OBW5" s="150"/>
      <c r="OBX5" s="154"/>
      <c r="OBY5" s="16"/>
      <c r="OBZ5" s="156"/>
      <c r="OCA5" s="156"/>
      <c r="OCB5" s="40"/>
      <c r="OCC5" s="73"/>
      <c r="OCD5" s="40"/>
      <c r="OCE5" s="150"/>
      <c r="OCF5" s="154"/>
      <c r="OCG5" s="16"/>
      <c r="OCH5" s="156"/>
      <c r="OCI5" s="156"/>
      <c r="OCJ5" s="40"/>
      <c r="OCK5" s="73"/>
      <c r="OCL5" s="40"/>
      <c r="OCM5" s="150"/>
      <c r="OCN5" s="154"/>
      <c r="OCO5" s="16"/>
      <c r="OCP5" s="156"/>
      <c r="OCQ5" s="156"/>
      <c r="OCR5" s="40"/>
      <c r="OCS5" s="73"/>
      <c r="OCT5" s="40"/>
      <c r="OCU5" s="150"/>
      <c r="OCV5" s="154"/>
      <c r="OCW5" s="16"/>
      <c r="OCX5" s="156"/>
      <c r="OCY5" s="156"/>
      <c r="OCZ5" s="40"/>
      <c r="ODA5" s="73"/>
      <c r="ODB5" s="40"/>
      <c r="ODC5" s="150"/>
      <c r="ODD5" s="154"/>
      <c r="ODE5" s="16"/>
      <c r="ODF5" s="156"/>
      <c r="ODG5" s="156"/>
      <c r="ODH5" s="40"/>
      <c r="ODI5" s="73"/>
      <c r="ODJ5" s="40"/>
      <c r="ODK5" s="150"/>
      <c r="ODL5" s="154"/>
      <c r="ODM5" s="16"/>
      <c r="ODN5" s="156"/>
      <c r="ODO5" s="156"/>
      <c r="ODP5" s="40"/>
      <c r="ODQ5" s="73"/>
      <c r="ODR5" s="40"/>
      <c r="ODS5" s="150"/>
      <c r="ODT5" s="154"/>
      <c r="ODU5" s="16"/>
      <c r="ODV5" s="156"/>
      <c r="ODW5" s="156"/>
      <c r="ODX5" s="40"/>
      <c r="ODY5" s="73"/>
      <c r="ODZ5" s="40"/>
      <c r="OEA5" s="150"/>
      <c r="OEB5" s="154"/>
      <c r="OEC5" s="16"/>
      <c r="OED5" s="156"/>
      <c r="OEE5" s="156"/>
      <c r="OEF5" s="40"/>
      <c r="OEG5" s="73"/>
      <c r="OEH5" s="40"/>
      <c r="OEI5" s="150"/>
      <c r="OEJ5" s="154"/>
      <c r="OEK5" s="16"/>
      <c r="OEL5" s="156"/>
      <c r="OEM5" s="156"/>
      <c r="OEN5" s="40"/>
      <c r="OEO5" s="73"/>
      <c r="OEP5" s="40"/>
      <c r="OEQ5" s="150"/>
      <c r="OER5" s="154"/>
      <c r="OES5" s="16"/>
      <c r="OET5" s="156"/>
      <c r="OEU5" s="156"/>
      <c r="OEV5" s="40"/>
      <c r="OEW5" s="73"/>
      <c r="OEX5" s="40"/>
      <c r="OEY5" s="150"/>
      <c r="OEZ5" s="154"/>
      <c r="OFA5" s="16"/>
      <c r="OFB5" s="156"/>
      <c r="OFC5" s="156"/>
      <c r="OFD5" s="40"/>
      <c r="OFE5" s="73"/>
      <c r="OFF5" s="40"/>
      <c r="OFG5" s="150"/>
      <c r="OFH5" s="154"/>
      <c r="OFI5" s="16"/>
      <c r="OFJ5" s="156"/>
      <c r="OFK5" s="156"/>
      <c r="OFL5" s="40"/>
      <c r="OFM5" s="73"/>
      <c r="OFN5" s="40"/>
      <c r="OFO5" s="150"/>
      <c r="OFP5" s="154"/>
      <c r="OFQ5" s="16"/>
      <c r="OFR5" s="156"/>
      <c r="OFS5" s="156"/>
      <c r="OFT5" s="40"/>
      <c r="OFU5" s="73"/>
      <c r="OFV5" s="40"/>
      <c r="OFW5" s="150"/>
      <c r="OFX5" s="154"/>
      <c r="OFY5" s="16"/>
      <c r="OFZ5" s="156"/>
      <c r="OGA5" s="156"/>
      <c r="OGB5" s="40"/>
      <c r="OGC5" s="73"/>
      <c r="OGD5" s="40"/>
      <c r="OGE5" s="150"/>
      <c r="OGF5" s="154"/>
      <c r="OGG5" s="16"/>
      <c r="OGH5" s="156"/>
      <c r="OGI5" s="156"/>
      <c r="OGJ5" s="40"/>
      <c r="OGK5" s="73"/>
      <c r="OGL5" s="40"/>
      <c r="OGM5" s="150"/>
      <c r="OGN5" s="154"/>
      <c r="OGO5" s="16"/>
      <c r="OGP5" s="156"/>
      <c r="OGQ5" s="156"/>
      <c r="OGR5" s="40"/>
      <c r="OGS5" s="73"/>
      <c r="OGT5" s="40"/>
      <c r="OGU5" s="150"/>
      <c r="OGV5" s="154"/>
      <c r="OGW5" s="16"/>
      <c r="OGX5" s="156"/>
      <c r="OGY5" s="156"/>
      <c r="OGZ5" s="40"/>
      <c r="OHA5" s="73"/>
      <c r="OHB5" s="40"/>
      <c r="OHC5" s="150"/>
      <c r="OHD5" s="154"/>
      <c r="OHE5" s="16"/>
      <c r="OHF5" s="156"/>
      <c r="OHG5" s="156"/>
      <c r="OHH5" s="40"/>
      <c r="OHI5" s="73"/>
      <c r="OHJ5" s="40"/>
      <c r="OHK5" s="150"/>
      <c r="OHL5" s="154"/>
      <c r="OHM5" s="16"/>
      <c r="OHN5" s="156"/>
      <c r="OHO5" s="156"/>
      <c r="OHP5" s="40"/>
      <c r="OHQ5" s="73"/>
      <c r="OHR5" s="40"/>
      <c r="OHS5" s="150"/>
      <c r="OHT5" s="154"/>
      <c r="OHU5" s="16"/>
      <c r="OHV5" s="156"/>
      <c r="OHW5" s="156"/>
      <c r="OHX5" s="40"/>
      <c r="OHY5" s="73"/>
      <c r="OHZ5" s="40"/>
      <c r="OIA5" s="150"/>
      <c r="OIB5" s="154"/>
      <c r="OIC5" s="16"/>
      <c r="OID5" s="156"/>
      <c r="OIE5" s="156"/>
      <c r="OIF5" s="40"/>
      <c r="OIG5" s="73"/>
      <c r="OIH5" s="40"/>
      <c r="OII5" s="150"/>
      <c r="OIJ5" s="154"/>
      <c r="OIK5" s="16"/>
      <c r="OIL5" s="156"/>
      <c r="OIM5" s="156"/>
      <c r="OIN5" s="40"/>
      <c r="OIO5" s="73"/>
      <c r="OIP5" s="40"/>
      <c r="OIQ5" s="150"/>
      <c r="OIR5" s="154"/>
      <c r="OIS5" s="16"/>
      <c r="OIT5" s="156"/>
      <c r="OIU5" s="156"/>
      <c r="OIV5" s="40"/>
      <c r="OIW5" s="73"/>
      <c r="OIX5" s="40"/>
      <c r="OIY5" s="150"/>
      <c r="OIZ5" s="154"/>
      <c r="OJA5" s="16"/>
      <c r="OJB5" s="156"/>
      <c r="OJC5" s="156"/>
      <c r="OJD5" s="40"/>
      <c r="OJE5" s="73"/>
      <c r="OJF5" s="40"/>
      <c r="OJG5" s="150"/>
      <c r="OJH5" s="154"/>
      <c r="OJI5" s="16"/>
      <c r="OJJ5" s="156"/>
      <c r="OJK5" s="156"/>
      <c r="OJL5" s="40"/>
      <c r="OJM5" s="73"/>
      <c r="OJN5" s="40"/>
      <c r="OJO5" s="150"/>
      <c r="OJP5" s="154"/>
      <c r="OJQ5" s="16"/>
      <c r="OJR5" s="156"/>
      <c r="OJS5" s="156"/>
      <c r="OJT5" s="40"/>
      <c r="OJU5" s="73"/>
      <c r="OJV5" s="40"/>
      <c r="OJW5" s="150"/>
      <c r="OJX5" s="154"/>
      <c r="OJY5" s="16"/>
      <c r="OJZ5" s="156"/>
      <c r="OKA5" s="156"/>
      <c r="OKB5" s="40"/>
      <c r="OKC5" s="73"/>
      <c r="OKD5" s="40"/>
      <c r="OKE5" s="150"/>
      <c r="OKF5" s="154"/>
      <c r="OKG5" s="16"/>
      <c r="OKH5" s="156"/>
      <c r="OKI5" s="156"/>
      <c r="OKJ5" s="40"/>
      <c r="OKK5" s="73"/>
      <c r="OKL5" s="40"/>
      <c r="OKM5" s="150"/>
      <c r="OKN5" s="154"/>
      <c r="OKO5" s="16"/>
      <c r="OKP5" s="156"/>
      <c r="OKQ5" s="156"/>
      <c r="OKR5" s="40"/>
      <c r="OKS5" s="73"/>
      <c r="OKT5" s="40"/>
      <c r="OKU5" s="150"/>
      <c r="OKV5" s="154"/>
      <c r="OKW5" s="16"/>
      <c r="OKX5" s="156"/>
      <c r="OKY5" s="156"/>
      <c r="OKZ5" s="40"/>
      <c r="OLA5" s="73"/>
      <c r="OLB5" s="40"/>
      <c r="OLC5" s="150"/>
      <c r="OLD5" s="154"/>
      <c r="OLE5" s="16"/>
      <c r="OLF5" s="156"/>
      <c r="OLG5" s="156"/>
      <c r="OLH5" s="40"/>
      <c r="OLI5" s="73"/>
      <c r="OLJ5" s="40"/>
      <c r="OLK5" s="150"/>
      <c r="OLL5" s="154"/>
      <c r="OLM5" s="16"/>
      <c r="OLN5" s="156"/>
      <c r="OLO5" s="156"/>
      <c r="OLP5" s="40"/>
      <c r="OLQ5" s="73"/>
      <c r="OLR5" s="40"/>
      <c r="OLS5" s="150"/>
      <c r="OLT5" s="154"/>
      <c r="OLU5" s="16"/>
      <c r="OLV5" s="156"/>
      <c r="OLW5" s="156"/>
      <c r="OLX5" s="40"/>
      <c r="OLY5" s="73"/>
      <c r="OLZ5" s="40"/>
      <c r="OMA5" s="150"/>
      <c r="OMB5" s="154"/>
      <c r="OMC5" s="16"/>
      <c r="OMD5" s="156"/>
      <c r="OME5" s="156"/>
      <c r="OMF5" s="40"/>
      <c r="OMG5" s="73"/>
      <c r="OMH5" s="40"/>
      <c r="OMI5" s="150"/>
      <c r="OMJ5" s="154"/>
      <c r="OMK5" s="16"/>
      <c r="OML5" s="156"/>
      <c r="OMM5" s="156"/>
      <c r="OMN5" s="40"/>
      <c r="OMO5" s="73"/>
      <c r="OMP5" s="40"/>
      <c r="OMQ5" s="150"/>
      <c r="OMR5" s="154"/>
      <c r="OMS5" s="16"/>
      <c r="OMT5" s="156"/>
      <c r="OMU5" s="156"/>
      <c r="OMV5" s="40"/>
      <c r="OMW5" s="73"/>
      <c r="OMX5" s="40"/>
      <c r="OMY5" s="150"/>
      <c r="OMZ5" s="154"/>
      <c r="ONA5" s="16"/>
      <c r="ONB5" s="156"/>
      <c r="ONC5" s="156"/>
      <c r="OND5" s="40"/>
      <c r="ONE5" s="73"/>
      <c r="ONF5" s="40"/>
      <c r="ONG5" s="150"/>
      <c r="ONH5" s="154"/>
      <c r="ONI5" s="16"/>
      <c r="ONJ5" s="156"/>
      <c r="ONK5" s="156"/>
      <c r="ONL5" s="40"/>
      <c r="ONM5" s="73"/>
      <c r="ONN5" s="40"/>
      <c r="ONO5" s="150"/>
      <c r="ONP5" s="154"/>
      <c r="ONQ5" s="16"/>
      <c r="ONR5" s="156"/>
      <c r="ONS5" s="156"/>
      <c r="ONT5" s="40"/>
      <c r="ONU5" s="73"/>
      <c r="ONV5" s="40"/>
      <c r="ONW5" s="150"/>
      <c r="ONX5" s="154"/>
      <c r="ONY5" s="16"/>
      <c r="ONZ5" s="156"/>
      <c r="OOA5" s="156"/>
      <c r="OOB5" s="40"/>
      <c r="OOC5" s="73"/>
      <c r="OOD5" s="40"/>
      <c r="OOE5" s="150"/>
      <c r="OOF5" s="154"/>
      <c r="OOG5" s="16"/>
      <c r="OOH5" s="156"/>
      <c r="OOI5" s="156"/>
      <c r="OOJ5" s="40"/>
      <c r="OOK5" s="73"/>
      <c r="OOL5" s="40"/>
      <c r="OOM5" s="150"/>
      <c r="OON5" s="154"/>
      <c r="OOO5" s="16"/>
      <c r="OOP5" s="156"/>
      <c r="OOQ5" s="156"/>
      <c r="OOR5" s="40"/>
      <c r="OOS5" s="73"/>
      <c r="OOT5" s="40"/>
      <c r="OOU5" s="150"/>
      <c r="OOV5" s="154"/>
      <c r="OOW5" s="16"/>
      <c r="OOX5" s="156"/>
      <c r="OOY5" s="156"/>
      <c r="OOZ5" s="40"/>
      <c r="OPA5" s="73"/>
      <c r="OPB5" s="40"/>
      <c r="OPC5" s="150"/>
      <c r="OPD5" s="154"/>
      <c r="OPE5" s="16"/>
      <c r="OPF5" s="156"/>
      <c r="OPG5" s="156"/>
      <c r="OPH5" s="40"/>
      <c r="OPI5" s="73"/>
      <c r="OPJ5" s="40"/>
      <c r="OPK5" s="150"/>
      <c r="OPL5" s="154"/>
      <c r="OPM5" s="16"/>
      <c r="OPN5" s="156"/>
      <c r="OPO5" s="156"/>
      <c r="OPP5" s="40"/>
      <c r="OPQ5" s="73"/>
      <c r="OPR5" s="40"/>
      <c r="OPS5" s="150"/>
      <c r="OPT5" s="154"/>
      <c r="OPU5" s="16"/>
      <c r="OPV5" s="156"/>
      <c r="OPW5" s="156"/>
      <c r="OPX5" s="40"/>
      <c r="OPY5" s="73"/>
      <c r="OPZ5" s="40"/>
      <c r="OQA5" s="150"/>
      <c r="OQB5" s="154"/>
      <c r="OQC5" s="16"/>
      <c r="OQD5" s="156"/>
      <c r="OQE5" s="156"/>
      <c r="OQF5" s="40"/>
      <c r="OQG5" s="73"/>
      <c r="OQH5" s="40"/>
      <c r="OQI5" s="150"/>
      <c r="OQJ5" s="154"/>
      <c r="OQK5" s="16"/>
      <c r="OQL5" s="156"/>
      <c r="OQM5" s="156"/>
      <c r="OQN5" s="40"/>
      <c r="OQO5" s="73"/>
      <c r="OQP5" s="40"/>
      <c r="OQQ5" s="150"/>
      <c r="OQR5" s="154"/>
      <c r="OQS5" s="16"/>
      <c r="OQT5" s="156"/>
      <c r="OQU5" s="156"/>
      <c r="OQV5" s="40"/>
      <c r="OQW5" s="73"/>
      <c r="OQX5" s="40"/>
      <c r="OQY5" s="150"/>
      <c r="OQZ5" s="154"/>
      <c r="ORA5" s="16"/>
      <c r="ORB5" s="156"/>
      <c r="ORC5" s="156"/>
      <c r="ORD5" s="40"/>
      <c r="ORE5" s="73"/>
      <c r="ORF5" s="40"/>
      <c r="ORG5" s="150"/>
      <c r="ORH5" s="154"/>
      <c r="ORI5" s="16"/>
      <c r="ORJ5" s="156"/>
      <c r="ORK5" s="156"/>
      <c r="ORL5" s="40"/>
      <c r="ORM5" s="73"/>
      <c r="ORN5" s="40"/>
      <c r="ORO5" s="150"/>
      <c r="ORP5" s="154"/>
      <c r="ORQ5" s="16"/>
      <c r="ORR5" s="156"/>
      <c r="ORS5" s="156"/>
      <c r="ORT5" s="40"/>
      <c r="ORU5" s="73"/>
      <c r="ORV5" s="40"/>
      <c r="ORW5" s="150"/>
      <c r="ORX5" s="154"/>
      <c r="ORY5" s="16"/>
      <c r="ORZ5" s="156"/>
      <c r="OSA5" s="156"/>
      <c r="OSB5" s="40"/>
      <c r="OSC5" s="73"/>
      <c r="OSD5" s="40"/>
      <c r="OSE5" s="150"/>
      <c r="OSF5" s="154"/>
      <c r="OSG5" s="16"/>
      <c r="OSH5" s="156"/>
      <c r="OSI5" s="156"/>
      <c r="OSJ5" s="40"/>
      <c r="OSK5" s="73"/>
      <c r="OSL5" s="40"/>
      <c r="OSM5" s="150"/>
      <c r="OSN5" s="154"/>
      <c r="OSO5" s="16"/>
      <c r="OSP5" s="156"/>
      <c r="OSQ5" s="156"/>
      <c r="OSR5" s="40"/>
      <c r="OSS5" s="73"/>
      <c r="OST5" s="40"/>
      <c r="OSU5" s="150"/>
      <c r="OSV5" s="154"/>
      <c r="OSW5" s="16"/>
      <c r="OSX5" s="156"/>
      <c r="OSY5" s="156"/>
      <c r="OSZ5" s="40"/>
      <c r="OTA5" s="73"/>
      <c r="OTB5" s="40"/>
      <c r="OTC5" s="150"/>
      <c r="OTD5" s="154"/>
      <c r="OTE5" s="16"/>
      <c r="OTF5" s="156"/>
      <c r="OTG5" s="156"/>
      <c r="OTH5" s="40"/>
      <c r="OTI5" s="73"/>
      <c r="OTJ5" s="40"/>
      <c r="OTK5" s="150"/>
      <c r="OTL5" s="154"/>
      <c r="OTM5" s="16"/>
      <c r="OTN5" s="156"/>
      <c r="OTO5" s="156"/>
      <c r="OTP5" s="40"/>
      <c r="OTQ5" s="73"/>
      <c r="OTR5" s="40"/>
      <c r="OTS5" s="150"/>
      <c r="OTT5" s="154"/>
      <c r="OTU5" s="16"/>
      <c r="OTV5" s="156"/>
      <c r="OTW5" s="156"/>
      <c r="OTX5" s="40"/>
      <c r="OTY5" s="73"/>
      <c r="OTZ5" s="40"/>
      <c r="OUA5" s="150"/>
      <c r="OUB5" s="154"/>
      <c r="OUC5" s="16"/>
      <c r="OUD5" s="156"/>
      <c r="OUE5" s="156"/>
      <c r="OUF5" s="40"/>
      <c r="OUG5" s="73"/>
      <c r="OUH5" s="40"/>
      <c r="OUI5" s="150"/>
      <c r="OUJ5" s="154"/>
      <c r="OUK5" s="16"/>
      <c r="OUL5" s="156"/>
      <c r="OUM5" s="156"/>
      <c r="OUN5" s="40"/>
      <c r="OUO5" s="73"/>
      <c r="OUP5" s="40"/>
      <c r="OUQ5" s="150"/>
      <c r="OUR5" s="154"/>
      <c r="OUS5" s="16"/>
      <c r="OUT5" s="156"/>
      <c r="OUU5" s="156"/>
      <c r="OUV5" s="40"/>
      <c r="OUW5" s="73"/>
      <c r="OUX5" s="40"/>
      <c r="OUY5" s="150"/>
      <c r="OUZ5" s="154"/>
      <c r="OVA5" s="16"/>
      <c r="OVB5" s="156"/>
      <c r="OVC5" s="156"/>
      <c r="OVD5" s="40"/>
      <c r="OVE5" s="73"/>
      <c r="OVF5" s="40"/>
      <c r="OVG5" s="150"/>
      <c r="OVH5" s="154"/>
      <c r="OVI5" s="16"/>
      <c r="OVJ5" s="156"/>
      <c r="OVK5" s="156"/>
      <c r="OVL5" s="40"/>
      <c r="OVM5" s="73"/>
      <c r="OVN5" s="40"/>
      <c r="OVO5" s="150"/>
      <c r="OVP5" s="154"/>
      <c r="OVQ5" s="16"/>
      <c r="OVR5" s="156"/>
      <c r="OVS5" s="156"/>
      <c r="OVT5" s="40"/>
      <c r="OVU5" s="73"/>
      <c r="OVV5" s="40"/>
      <c r="OVW5" s="150"/>
      <c r="OVX5" s="154"/>
      <c r="OVY5" s="16"/>
      <c r="OVZ5" s="156"/>
      <c r="OWA5" s="156"/>
      <c r="OWB5" s="40"/>
      <c r="OWC5" s="73"/>
      <c r="OWD5" s="40"/>
      <c r="OWE5" s="150"/>
      <c r="OWF5" s="154"/>
      <c r="OWG5" s="16"/>
      <c r="OWH5" s="156"/>
      <c r="OWI5" s="156"/>
      <c r="OWJ5" s="40"/>
      <c r="OWK5" s="73"/>
      <c r="OWL5" s="40"/>
      <c r="OWM5" s="150"/>
      <c r="OWN5" s="154"/>
      <c r="OWO5" s="16"/>
      <c r="OWP5" s="156"/>
      <c r="OWQ5" s="156"/>
      <c r="OWR5" s="40"/>
      <c r="OWS5" s="73"/>
      <c r="OWT5" s="40"/>
      <c r="OWU5" s="150"/>
      <c r="OWV5" s="154"/>
      <c r="OWW5" s="16"/>
      <c r="OWX5" s="156"/>
      <c r="OWY5" s="156"/>
      <c r="OWZ5" s="40"/>
      <c r="OXA5" s="73"/>
      <c r="OXB5" s="40"/>
      <c r="OXC5" s="150"/>
      <c r="OXD5" s="154"/>
      <c r="OXE5" s="16"/>
      <c r="OXF5" s="156"/>
      <c r="OXG5" s="156"/>
      <c r="OXH5" s="40"/>
      <c r="OXI5" s="73"/>
      <c r="OXJ5" s="40"/>
      <c r="OXK5" s="150"/>
      <c r="OXL5" s="154"/>
      <c r="OXM5" s="16"/>
      <c r="OXN5" s="156"/>
      <c r="OXO5" s="156"/>
      <c r="OXP5" s="40"/>
      <c r="OXQ5" s="73"/>
      <c r="OXR5" s="40"/>
      <c r="OXS5" s="150"/>
      <c r="OXT5" s="154"/>
      <c r="OXU5" s="16"/>
      <c r="OXV5" s="156"/>
      <c r="OXW5" s="156"/>
      <c r="OXX5" s="40"/>
      <c r="OXY5" s="73"/>
      <c r="OXZ5" s="40"/>
      <c r="OYA5" s="150"/>
      <c r="OYB5" s="154"/>
      <c r="OYC5" s="16"/>
      <c r="OYD5" s="156"/>
      <c r="OYE5" s="156"/>
      <c r="OYF5" s="40"/>
      <c r="OYG5" s="73"/>
      <c r="OYH5" s="40"/>
      <c r="OYI5" s="150"/>
      <c r="OYJ5" s="154"/>
      <c r="OYK5" s="16"/>
      <c r="OYL5" s="156"/>
      <c r="OYM5" s="156"/>
      <c r="OYN5" s="40"/>
      <c r="OYO5" s="73"/>
      <c r="OYP5" s="40"/>
      <c r="OYQ5" s="150"/>
      <c r="OYR5" s="154"/>
      <c r="OYS5" s="16"/>
      <c r="OYT5" s="156"/>
      <c r="OYU5" s="156"/>
      <c r="OYV5" s="40"/>
      <c r="OYW5" s="73"/>
      <c r="OYX5" s="40"/>
      <c r="OYY5" s="150"/>
      <c r="OYZ5" s="154"/>
      <c r="OZA5" s="16"/>
      <c r="OZB5" s="156"/>
      <c r="OZC5" s="156"/>
      <c r="OZD5" s="40"/>
      <c r="OZE5" s="73"/>
      <c r="OZF5" s="40"/>
      <c r="OZG5" s="150"/>
      <c r="OZH5" s="154"/>
      <c r="OZI5" s="16"/>
      <c r="OZJ5" s="156"/>
      <c r="OZK5" s="156"/>
      <c r="OZL5" s="40"/>
      <c r="OZM5" s="73"/>
      <c r="OZN5" s="40"/>
      <c r="OZO5" s="150"/>
      <c r="OZP5" s="154"/>
      <c r="OZQ5" s="16"/>
      <c r="OZR5" s="156"/>
      <c r="OZS5" s="156"/>
      <c r="OZT5" s="40"/>
      <c r="OZU5" s="73"/>
      <c r="OZV5" s="40"/>
      <c r="OZW5" s="150"/>
      <c r="OZX5" s="154"/>
      <c r="OZY5" s="16"/>
      <c r="OZZ5" s="156"/>
      <c r="PAA5" s="156"/>
      <c r="PAB5" s="40"/>
      <c r="PAC5" s="73"/>
      <c r="PAD5" s="40"/>
      <c r="PAE5" s="150"/>
      <c r="PAF5" s="154"/>
      <c r="PAG5" s="16"/>
      <c r="PAH5" s="156"/>
      <c r="PAI5" s="156"/>
      <c r="PAJ5" s="40"/>
      <c r="PAK5" s="73"/>
      <c r="PAL5" s="40"/>
      <c r="PAM5" s="150"/>
      <c r="PAN5" s="154"/>
      <c r="PAO5" s="16"/>
      <c r="PAP5" s="156"/>
      <c r="PAQ5" s="156"/>
      <c r="PAR5" s="40"/>
      <c r="PAS5" s="73"/>
      <c r="PAT5" s="40"/>
      <c r="PAU5" s="150"/>
      <c r="PAV5" s="154"/>
      <c r="PAW5" s="16"/>
      <c r="PAX5" s="156"/>
      <c r="PAY5" s="156"/>
      <c r="PAZ5" s="40"/>
      <c r="PBA5" s="73"/>
      <c r="PBB5" s="40"/>
      <c r="PBC5" s="150"/>
      <c r="PBD5" s="154"/>
      <c r="PBE5" s="16"/>
      <c r="PBF5" s="156"/>
      <c r="PBG5" s="156"/>
      <c r="PBH5" s="40"/>
      <c r="PBI5" s="73"/>
      <c r="PBJ5" s="40"/>
      <c r="PBK5" s="150"/>
      <c r="PBL5" s="154"/>
      <c r="PBM5" s="16"/>
      <c r="PBN5" s="156"/>
      <c r="PBO5" s="156"/>
      <c r="PBP5" s="40"/>
      <c r="PBQ5" s="73"/>
      <c r="PBR5" s="40"/>
      <c r="PBS5" s="150"/>
      <c r="PBT5" s="154"/>
      <c r="PBU5" s="16"/>
      <c r="PBV5" s="156"/>
      <c r="PBW5" s="156"/>
      <c r="PBX5" s="40"/>
      <c r="PBY5" s="73"/>
      <c r="PBZ5" s="40"/>
      <c r="PCA5" s="150"/>
      <c r="PCB5" s="154"/>
      <c r="PCC5" s="16"/>
      <c r="PCD5" s="156"/>
      <c r="PCE5" s="156"/>
      <c r="PCF5" s="40"/>
      <c r="PCG5" s="73"/>
      <c r="PCH5" s="40"/>
      <c r="PCI5" s="150"/>
      <c r="PCJ5" s="154"/>
      <c r="PCK5" s="16"/>
      <c r="PCL5" s="156"/>
      <c r="PCM5" s="156"/>
      <c r="PCN5" s="40"/>
      <c r="PCO5" s="73"/>
      <c r="PCP5" s="40"/>
      <c r="PCQ5" s="150"/>
      <c r="PCR5" s="154"/>
      <c r="PCS5" s="16"/>
      <c r="PCT5" s="156"/>
      <c r="PCU5" s="156"/>
      <c r="PCV5" s="40"/>
      <c r="PCW5" s="73"/>
      <c r="PCX5" s="40"/>
      <c r="PCY5" s="150"/>
      <c r="PCZ5" s="154"/>
      <c r="PDA5" s="16"/>
      <c r="PDB5" s="156"/>
      <c r="PDC5" s="156"/>
      <c r="PDD5" s="40"/>
      <c r="PDE5" s="73"/>
      <c r="PDF5" s="40"/>
      <c r="PDG5" s="150"/>
      <c r="PDH5" s="154"/>
      <c r="PDI5" s="16"/>
      <c r="PDJ5" s="156"/>
      <c r="PDK5" s="156"/>
      <c r="PDL5" s="40"/>
      <c r="PDM5" s="73"/>
      <c r="PDN5" s="40"/>
      <c r="PDO5" s="150"/>
      <c r="PDP5" s="154"/>
      <c r="PDQ5" s="16"/>
      <c r="PDR5" s="156"/>
      <c r="PDS5" s="156"/>
      <c r="PDT5" s="40"/>
      <c r="PDU5" s="73"/>
      <c r="PDV5" s="40"/>
      <c r="PDW5" s="150"/>
      <c r="PDX5" s="154"/>
      <c r="PDY5" s="16"/>
      <c r="PDZ5" s="156"/>
      <c r="PEA5" s="156"/>
      <c r="PEB5" s="40"/>
      <c r="PEC5" s="73"/>
      <c r="PED5" s="40"/>
      <c r="PEE5" s="150"/>
      <c r="PEF5" s="154"/>
      <c r="PEG5" s="16"/>
      <c r="PEH5" s="156"/>
      <c r="PEI5" s="156"/>
      <c r="PEJ5" s="40"/>
      <c r="PEK5" s="73"/>
      <c r="PEL5" s="40"/>
      <c r="PEM5" s="150"/>
      <c r="PEN5" s="154"/>
      <c r="PEO5" s="16"/>
      <c r="PEP5" s="156"/>
      <c r="PEQ5" s="156"/>
      <c r="PER5" s="40"/>
      <c r="PES5" s="73"/>
      <c r="PET5" s="40"/>
      <c r="PEU5" s="150"/>
      <c r="PEV5" s="154"/>
      <c r="PEW5" s="16"/>
      <c r="PEX5" s="156"/>
      <c r="PEY5" s="156"/>
      <c r="PEZ5" s="40"/>
      <c r="PFA5" s="73"/>
      <c r="PFB5" s="40"/>
      <c r="PFC5" s="150"/>
      <c r="PFD5" s="154"/>
      <c r="PFE5" s="16"/>
      <c r="PFF5" s="156"/>
      <c r="PFG5" s="156"/>
      <c r="PFH5" s="40"/>
      <c r="PFI5" s="73"/>
      <c r="PFJ5" s="40"/>
      <c r="PFK5" s="150"/>
      <c r="PFL5" s="154"/>
      <c r="PFM5" s="16"/>
      <c r="PFN5" s="156"/>
      <c r="PFO5" s="156"/>
      <c r="PFP5" s="40"/>
      <c r="PFQ5" s="73"/>
      <c r="PFR5" s="40"/>
      <c r="PFS5" s="150"/>
      <c r="PFT5" s="154"/>
      <c r="PFU5" s="16"/>
      <c r="PFV5" s="156"/>
      <c r="PFW5" s="156"/>
      <c r="PFX5" s="40"/>
      <c r="PFY5" s="73"/>
      <c r="PFZ5" s="40"/>
      <c r="PGA5" s="150"/>
      <c r="PGB5" s="154"/>
      <c r="PGC5" s="16"/>
      <c r="PGD5" s="156"/>
      <c r="PGE5" s="156"/>
      <c r="PGF5" s="40"/>
      <c r="PGG5" s="73"/>
      <c r="PGH5" s="40"/>
      <c r="PGI5" s="150"/>
      <c r="PGJ5" s="154"/>
      <c r="PGK5" s="16"/>
      <c r="PGL5" s="156"/>
      <c r="PGM5" s="156"/>
      <c r="PGN5" s="40"/>
      <c r="PGO5" s="73"/>
      <c r="PGP5" s="40"/>
      <c r="PGQ5" s="150"/>
      <c r="PGR5" s="154"/>
      <c r="PGS5" s="16"/>
      <c r="PGT5" s="156"/>
      <c r="PGU5" s="156"/>
      <c r="PGV5" s="40"/>
      <c r="PGW5" s="73"/>
      <c r="PGX5" s="40"/>
      <c r="PGY5" s="150"/>
      <c r="PGZ5" s="154"/>
      <c r="PHA5" s="16"/>
      <c r="PHB5" s="156"/>
      <c r="PHC5" s="156"/>
      <c r="PHD5" s="40"/>
      <c r="PHE5" s="73"/>
      <c r="PHF5" s="40"/>
      <c r="PHG5" s="150"/>
      <c r="PHH5" s="154"/>
      <c r="PHI5" s="16"/>
      <c r="PHJ5" s="156"/>
      <c r="PHK5" s="156"/>
      <c r="PHL5" s="40"/>
      <c r="PHM5" s="73"/>
      <c r="PHN5" s="40"/>
      <c r="PHO5" s="150"/>
      <c r="PHP5" s="154"/>
      <c r="PHQ5" s="16"/>
      <c r="PHR5" s="156"/>
      <c r="PHS5" s="156"/>
      <c r="PHT5" s="40"/>
      <c r="PHU5" s="73"/>
      <c r="PHV5" s="40"/>
      <c r="PHW5" s="150"/>
      <c r="PHX5" s="154"/>
      <c r="PHY5" s="16"/>
      <c r="PHZ5" s="156"/>
      <c r="PIA5" s="156"/>
      <c r="PIB5" s="40"/>
      <c r="PIC5" s="73"/>
      <c r="PID5" s="40"/>
      <c r="PIE5" s="150"/>
      <c r="PIF5" s="154"/>
      <c r="PIG5" s="16"/>
      <c r="PIH5" s="156"/>
      <c r="PII5" s="156"/>
      <c r="PIJ5" s="40"/>
      <c r="PIK5" s="73"/>
      <c r="PIL5" s="40"/>
      <c r="PIM5" s="150"/>
      <c r="PIN5" s="154"/>
      <c r="PIO5" s="16"/>
      <c r="PIP5" s="156"/>
      <c r="PIQ5" s="156"/>
      <c r="PIR5" s="40"/>
      <c r="PIS5" s="73"/>
      <c r="PIT5" s="40"/>
      <c r="PIU5" s="150"/>
      <c r="PIV5" s="154"/>
      <c r="PIW5" s="16"/>
      <c r="PIX5" s="156"/>
      <c r="PIY5" s="156"/>
      <c r="PIZ5" s="40"/>
      <c r="PJA5" s="73"/>
      <c r="PJB5" s="40"/>
      <c r="PJC5" s="150"/>
      <c r="PJD5" s="154"/>
      <c r="PJE5" s="16"/>
      <c r="PJF5" s="156"/>
      <c r="PJG5" s="156"/>
      <c r="PJH5" s="40"/>
      <c r="PJI5" s="73"/>
      <c r="PJJ5" s="40"/>
      <c r="PJK5" s="150"/>
      <c r="PJL5" s="154"/>
      <c r="PJM5" s="16"/>
      <c r="PJN5" s="156"/>
      <c r="PJO5" s="156"/>
      <c r="PJP5" s="40"/>
      <c r="PJQ5" s="73"/>
      <c r="PJR5" s="40"/>
      <c r="PJS5" s="150"/>
      <c r="PJT5" s="154"/>
      <c r="PJU5" s="16"/>
      <c r="PJV5" s="156"/>
      <c r="PJW5" s="156"/>
      <c r="PJX5" s="40"/>
      <c r="PJY5" s="73"/>
      <c r="PJZ5" s="40"/>
      <c r="PKA5" s="150"/>
      <c r="PKB5" s="154"/>
      <c r="PKC5" s="16"/>
      <c r="PKD5" s="156"/>
      <c r="PKE5" s="156"/>
      <c r="PKF5" s="40"/>
      <c r="PKG5" s="73"/>
      <c r="PKH5" s="40"/>
      <c r="PKI5" s="150"/>
      <c r="PKJ5" s="154"/>
      <c r="PKK5" s="16"/>
      <c r="PKL5" s="156"/>
      <c r="PKM5" s="156"/>
      <c r="PKN5" s="40"/>
      <c r="PKO5" s="73"/>
      <c r="PKP5" s="40"/>
      <c r="PKQ5" s="150"/>
      <c r="PKR5" s="154"/>
      <c r="PKS5" s="16"/>
      <c r="PKT5" s="156"/>
      <c r="PKU5" s="156"/>
      <c r="PKV5" s="40"/>
      <c r="PKW5" s="73"/>
      <c r="PKX5" s="40"/>
      <c r="PKY5" s="150"/>
      <c r="PKZ5" s="154"/>
      <c r="PLA5" s="16"/>
      <c r="PLB5" s="156"/>
      <c r="PLC5" s="156"/>
      <c r="PLD5" s="40"/>
      <c r="PLE5" s="73"/>
      <c r="PLF5" s="40"/>
      <c r="PLG5" s="150"/>
      <c r="PLH5" s="154"/>
      <c r="PLI5" s="16"/>
      <c r="PLJ5" s="156"/>
      <c r="PLK5" s="156"/>
      <c r="PLL5" s="40"/>
      <c r="PLM5" s="73"/>
      <c r="PLN5" s="40"/>
      <c r="PLO5" s="150"/>
      <c r="PLP5" s="154"/>
      <c r="PLQ5" s="16"/>
      <c r="PLR5" s="156"/>
      <c r="PLS5" s="156"/>
      <c r="PLT5" s="40"/>
      <c r="PLU5" s="73"/>
      <c r="PLV5" s="40"/>
      <c r="PLW5" s="150"/>
      <c r="PLX5" s="154"/>
      <c r="PLY5" s="16"/>
      <c r="PLZ5" s="156"/>
      <c r="PMA5" s="156"/>
      <c r="PMB5" s="40"/>
      <c r="PMC5" s="73"/>
      <c r="PMD5" s="40"/>
      <c r="PME5" s="150"/>
      <c r="PMF5" s="154"/>
      <c r="PMG5" s="16"/>
      <c r="PMH5" s="156"/>
      <c r="PMI5" s="156"/>
      <c r="PMJ5" s="40"/>
      <c r="PMK5" s="73"/>
      <c r="PML5" s="40"/>
      <c r="PMM5" s="150"/>
      <c r="PMN5" s="154"/>
      <c r="PMO5" s="16"/>
      <c r="PMP5" s="156"/>
      <c r="PMQ5" s="156"/>
      <c r="PMR5" s="40"/>
      <c r="PMS5" s="73"/>
      <c r="PMT5" s="40"/>
      <c r="PMU5" s="150"/>
      <c r="PMV5" s="154"/>
      <c r="PMW5" s="16"/>
      <c r="PMX5" s="156"/>
      <c r="PMY5" s="156"/>
      <c r="PMZ5" s="40"/>
      <c r="PNA5" s="73"/>
      <c r="PNB5" s="40"/>
      <c r="PNC5" s="150"/>
      <c r="PND5" s="154"/>
      <c r="PNE5" s="16"/>
      <c r="PNF5" s="156"/>
      <c r="PNG5" s="156"/>
      <c r="PNH5" s="40"/>
      <c r="PNI5" s="73"/>
      <c r="PNJ5" s="40"/>
      <c r="PNK5" s="150"/>
      <c r="PNL5" s="154"/>
      <c r="PNM5" s="16"/>
      <c r="PNN5" s="156"/>
      <c r="PNO5" s="156"/>
      <c r="PNP5" s="40"/>
      <c r="PNQ5" s="73"/>
      <c r="PNR5" s="40"/>
      <c r="PNS5" s="150"/>
      <c r="PNT5" s="154"/>
      <c r="PNU5" s="16"/>
      <c r="PNV5" s="156"/>
      <c r="PNW5" s="156"/>
      <c r="PNX5" s="40"/>
      <c r="PNY5" s="73"/>
      <c r="PNZ5" s="40"/>
      <c r="POA5" s="150"/>
      <c r="POB5" s="154"/>
      <c r="POC5" s="16"/>
      <c r="POD5" s="156"/>
      <c r="POE5" s="156"/>
      <c r="POF5" s="40"/>
      <c r="POG5" s="73"/>
      <c r="POH5" s="40"/>
      <c r="POI5" s="150"/>
      <c r="POJ5" s="154"/>
      <c r="POK5" s="16"/>
      <c r="POL5" s="156"/>
      <c r="POM5" s="156"/>
      <c r="PON5" s="40"/>
      <c r="POO5" s="73"/>
      <c r="POP5" s="40"/>
      <c r="POQ5" s="150"/>
      <c r="POR5" s="154"/>
      <c r="POS5" s="16"/>
      <c r="POT5" s="156"/>
      <c r="POU5" s="156"/>
      <c r="POV5" s="40"/>
      <c r="POW5" s="73"/>
      <c r="POX5" s="40"/>
      <c r="POY5" s="150"/>
      <c r="POZ5" s="154"/>
      <c r="PPA5" s="16"/>
      <c r="PPB5" s="156"/>
      <c r="PPC5" s="156"/>
      <c r="PPD5" s="40"/>
      <c r="PPE5" s="73"/>
      <c r="PPF5" s="40"/>
      <c r="PPG5" s="150"/>
      <c r="PPH5" s="154"/>
      <c r="PPI5" s="16"/>
      <c r="PPJ5" s="156"/>
      <c r="PPK5" s="156"/>
      <c r="PPL5" s="40"/>
      <c r="PPM5" s="73"/>
      <c r="PPN5" s="40"/>
      <c r="PPO5" s="150"/>
      <c r="PPP5" s="154"/>
      <c r="PPQ5" s="16"/>
      <c r="PPR5" s="156"/>
      <c r="PPS5" s="156"/>
      <c r="PPT5" s="40"/>
      <c r="PPU5" s="73"/>
      <c r="PPV5" s="40"/>
      <c r="PPW5" s="150"/>
      <c r="PPX5" s="154"/>
      <c r="PPY5" s="16"/>
      <c r="PPZ5" s="156"/>
      <c r="PQA5" s="156"/>
      <c r="PQB5" s="40"/>
      <c r="PQC5" s="73"/>
      <c r="PQD5" s="40"/>
      <c r="PQE5" s="150"/>
      <c r="PQF5" s="154"/>
      <c r="PQG5" s="16"/>
      <c r="PQH5" s="156"/>
      <c r="PQI5" s="156"/>
      <c r="PQJ5" s="40"/>
      <c r="PQK5" s="73"/>
      <c r="PQL5" s="40"/>
      <c r="PQM5" s="150"/>
      <c r="PQN5" s="154"/>
      <c r="PQO5" s="16"/>
      <c r="PQP5" s="156"/>
      <c r="PQQ5" s="156"/>
      <c r="PQR5" s="40"/>
      <c r="PQS5" s="73"/>
      <c r="PQT5" s="40"/>
      <c r="PQU5" s="150"/>
      <c r="PQV5" s="154"/>
      <c r="PQW5" s="16"/>
      <c r="PQX5" s="156"/>
      <c r="PQY5" s="156"/>
      <c r="PQZ5" s="40"/>
      <c r="PRA5" s="73"/>
      <c r="PRB5" s="40"/>
      <c r="PRC5" s="150"/>
      <c r="PRD5" s="154"/>
      <c r="PRE5" s="16"/>
      <c r="PRF5" s="156"/>
      <c r="PRG5" s="156"/>
      <c r="PRH5" s="40"/>
      <c r="PRI5" s="73"/>
      <c r="PRJ5" s="40"/>
      <c r="PRK5" s="150"/>
      <c r="PRL5" s="154"/>
      <c r="PRM5" s="16"/>
      <c r="PRN5" s="156"/>
      <c r="PRO5" s="156"/>
      <c r="PRP5" s="40"/>
      <c r="PRQ5" s="73"/>
      <c r="PRR5" s="40"/>
      <c r="PRS5" s="150"/>
      <c r="PRT5" s="154"/>
      <c r="PRU5" s="16"/>
      <c r="PRV5" s="156"/>
      <c r="PRW5" s="156"/>
      <c r="PRX5" s="40"/>
      <c r="PRY5" s="73"/>
      <c r="PRZ5" s="40"/>
      <c r="PSA5" s="150"/>
      <c r="PSB5" s="154"/>
      <c r="PSC5" s="16"/>
      <c r="PSD5" s="156"/>
      <c r="PSE5" s="156"/>
      <c r="PSF5" s="40"/>
      <c r="PSG5" s="73"/>
      <c r="PSH5" s="40"/>
      <c r="PSI5" s="150"/>
      <c r="PSJ5" s="154"/>
      <c r="PSK5" s="16"/>
      <c r="PSL5" s="156"/>
      <c r="PSM5" s="156"/>
      <c r="PSN5" s="40"/>
      <c r="PSO5" s="73"/>
      <c r="PSP5" s="40"/>
      <c r="PSQ5" s="150"/>
      <c r="PSR5" s="154"/>
      <c r="PSS5" s="16"/>
      <c r="PST5" s="156"/>
      <c r="PSU5" s="156"/>
      <c r="PSV5" s="40"/>
      <c r="PSW5" s="73"/>
      <c r="PSX5" s="40"/>
      <c r="PSY5" s="150"/>
      <c r="PSZ5" s="154"/>
      <c r="PTA5" s="16"/>
      <c r="PTB5" s="156"/>
      <c r="PTC5" s="156"/>
      <c r="PTD5" s="40"/>
      <c r="PTE5" s="73"/>
      <c r="PTF5" s="40"/>
      <c r="PTG5" s="150"/>
      <c r="PTH5" s="154"/>
      <c r="PTI5" s="16"/>
      <c r="PTJ5" s="156"/>
      <c r="PTK5" s="156"/>
      <c r="PTL5" s="40"/>
      <c r="PTM5" s="73"/>
      <c r="PTN5" s="40"/>
      <c r="PTO5" s="150"/>
      <c r="PTP5" s="154"/>
      <c r="PTQ5" s="16"/>
      <c r="PTR5" s="156"/>
      <c r="PTS5" s="156"/>
      <c r="PTT5" s="40"/>
      <c r="PTU5" s="73"/>
      <c r="PTV5" s="40"/>
      <c r="PTW5" s="150"/>
      <c r="PTX5" s="154"/>
      <c r="PTY5" s="16"/>
      <c r="PTZ5" s="156"/>
      <c r="PUA5" s="156"/>
      <c r="PUB5" s="40"/>
      <c r="PUC5" s="73"/>
      <c r="PUD5" s="40"/>
      <c r="PUE5" s="150"/>
      <c r="PUF5" s="154"/>
      <c r="PUG5" s="16"/>
      <c r="PUH5" s="156"/>
      <c r="PUI5" s="156"/>
      <c r="PUJ5" s="40"/>
      <c r="PUK5" s="73"/>
      <c r="PUL5" s="40"/>
      <c r="PUM5" s="150"/>
      <c r="PUN5" s="154"/>
      <c r="PUO5" s="16"/>
      <c r="PUP5" s="156"/>
      <c r="PUQ5" s="156"/>
      <c r="PUR5" s="40"/>
      <c r="PUS5" s="73"/>
      <c r="PUT5" s="40"/>
      <c r="PUU5" s="150"/>
      <c r="PUV5" s="154"/>
      <c r="PUW5" s="16"/>
      <c r="PUX5" s="156"/>
      <c r="PUY5" s="156"/>
      <c r="PUZ5" s="40"/>
      <c r="PVA5" s="73"/>
      <c r="PVB5" s="40"/>
      <c r="PVC5" s="150"/>
      <c r="PVD5" s="154"/>
      <c r="PVE5" s="16"/>
      <c r="PVF5" s="156"/>
      <c r="PVG5" s="156"/>
      <c r="PVH5" s="40"/>
      <c r="PVI5" s="73"/>
      <c r="PVJ5" s="40"/>
      <c r="PVK5" s="150"/>
      <c r="PVL5" s="154"/>
      <c r="PVM5" s="16"/>
      <c r="PVN5" s="156"/>
      <c r="PVO5" s="156"/>
      <c r="PVP5" s="40"/>
      <c r="PVQ5" s="73"/>
      <c r="PVR5" s="40"/>
      <c r="PVS5" s="150"/>
      <c r="PVT5" s="154"/>
      <c r="PVU5" s="16"/>
      <c r="PVV5" s="156"/>
      <c r="PVW5" s="156"/>
      <c r="PVX5" s="40"/>
      <c r="PVY5" s="73"/>
      <c r="PVZ5" s="40"/>
      <c r="PWA5" s="150"/>
      <c r="PWB5" s="154"/>
      <c r="PWC5" s="16"/>
      <c r="PWD5" s="156"/>
      <c r="PWE5" s="156"/>
      <c r="PWF5" s="40"/>
      <c r="PWG5" s="73"/>
      <c r="PWH5" s="40"/>
      <c r="PWI5" s="150"/>
      <c r="PWJ5" s="154"/>
      <c r="PWK5" s="16"/>
      <c r="PWL5" s="156"/>
      <c r="PWM5" s="156"/>
      <c r="PWN5" s="40"/>
      <c r="PWO5" s="73"/>
      <c r="PWP5" s="40"/>
      <c r="PWQ5" s="150"/>
      <c r="PWR5" s="154"/>
      <c r="PWS5" s="16"/>
      <c r="PWT5" s="156"/>
      <c r="PWU5" s="156"/>
      <c r="PWV5" s="40"/>
      <c r="PWW5" s="73"/>
      <c r="PWX5" s="40"/>
      <c r="PWY5" s="150"/>
      <c r="PWZ5" s="154"/>
      <c r="PXA5" s="16"/>
      <c r="PXB5" s="156"/>
      <c r="PXC5" s="156"/>
      <c r="PXD5" s="40"/>
      <c r="PXE5" s="73"/>
      <c r="PXF5" s="40"/>
      <c r="PXG5" s="150"/>
      <c r="PXH5" s="154"/>
      <c r="PXI5" s="16"/>
      <c r="PXJ5" s="156"/>
      <c r="PXK5" s="156"/>
      <c r="PXL5" s="40"/>
      <c r="PXM5" s="73"/>
      <c r="PXN5" s="40"/>
      <c r="PXO5" s="150"/>
      <c r="PXP5" s="154"/>
      <c r="PXQ5" s="16"/>
      <c r="PXR5" s="156"/>
      <c r="PXS5" s="156"/>
      <c r="PXT5" s="40"/>
      <c r="PXU5" s="73"/>
      <c r="PXV5" s="40"/>
      <c r="PXW5" s="150"/>
      <c r="PXX5" s="154"/>
      <c r="PXY5" s="16"/>
      <c r="PXZ5" s="156"/>
      <c r="PYA5" s="156"/>
      <c r="PYB5" s="40"/>
      <c r="PYC5" s="73"/>
      <c r="PYD5" s="40"/>
      <c r="PYE5" s="150"/>
      <c r="PYF5" s="154"/>
      <c r="PYG5" s="16"/>
      <c r="PYH5" s="156"/>
      <c r="PYI5" s="156"/>
      <c r="PYJ5" s="40"/>
      <c r="PYK5" s="73"/>
      <c r="PYL5" s="40"/>
      <c r="PYM5" s="150"/>
      <c r="PYN5" s="154"/>
      <c r="PYO5" s="16"/>
      <c r="PYP5" s="156"/>
      <c r="PYQ5" s="156"/>
      <c r="PYR5" s="40"/>
      <c r="PYS5" s="73"/>
      <c r="PYT5" s="40"/>
      <c r="PYU5" s="150"/>
      <c r="PYV5" s="154"/>
      <c r="PYW5" s="16"/>
      <c r="PYX5" s="156"/>
      <c r="PYY5" s="156"/>
      <c r="PYZ5" s="40"/>
      <c r="PZA5" s="73"/>
      <c r="PZB5" s="40"/>
      <c r="PZC5" s="150"/>
      <c r="PZD5" s="154"/>
      <c r="PZE5" s="16"/>
      <c r="PZF5" s="156"/>
      <c r="PZG5" s="156"/>
      <c r="PZH5" s="40"/>
      <c r="PZI5" s="73"/>
      <c r="PZJ5" s="40"/>
      <c r="PZK5" s="150"/>
      <c r="PZL5" s="154"/>
      <c r="PZM5" s="16"/>
      <c r="PZN5" s="156"/>
      <c r="PZO5" s="156"/>
      <c r="PZP5" s="40"/>
      <c r="PZQ5" s="73"/>
      <c r="PZR5" s="40"/>
      <c r="PZS5" s="150"/>
      <c r="PZT5" s="154"/>
      <c r="PZU5" s="16"/>
      <c r="PZV5" s="156"/>
      <c r="PZW5" s="156"/>
      <c r="PZX5" s="40"/>
      <c r="PZY5" s="73"/>
      <c r="PZZ5" s="40"/>
      <c r="QAA5" s="150"/>
      <c r="QAB5" s="154"/>
      <c r="QAC5" s="16"/>
      <c r="QAD5" s="156"/>
      <c r="QAE5" s="156"/>
      <c r="QAF5" s="40"/>
      <c r="QAG5" s="73"/>
      <c r="QAH5" s="40"/>
      <c r="QAI5" s="150"/>
      <c r="QAJ5" s="154"/>
      <c r="QAK5" s="16"/>
      <c r="QAL5" s="156"/>
      <c r="QAM5" s="156"/>
      <c r="QAN5" s="40"/>
      <c r="QAO5" s="73"/>
      <c r="QAP5" s="40"/>
      <c r="QAQ5" s="150"/>
      <c r="QAR5" s="154"/>
      <c r="QAS5" s="16"/>
      <c r="QAT5" s="156"/>
      <c r="QAU5" s="156"/>
      <c r="QAV5" s="40"/>
      <c r="QAW5" s="73"/>
      <c r="QAX5" s="40"/>
      <c r="QAY5" s="150"/>
      <c r="QAZ5" s="154"/>
      <c r="QBA5" s="16"/>
      <c r="QBB5" s="156"/>
      <c r="QBC5" s="156"/>
      <c r="QBD5" s="40"/>
      <c r="QBE5" s="73"/>
      <c r="QBF5" s="40"/>
      <c r="QBG5" s="150"/>
      <c r="QBH5" s="154"/>
      <c r="QBI5" s="16"/>
      <c r="QBJ5" s="156"/>
      <c r="QBK5" s="156"/>
      <c r="QBL5" s="40"/>
      <c r="QBM5" s="73"/>
      <c r="QBN5" s="40"/>
      <c r="QBO5" s="150"/>
      <c r="QBP5" s="154"/>
      <c r="QBQ5" s="16"/>
      <c r="QBR5" s="156"/>
      <c r="QBS5" s="156"/>
      <c r="QBT5" s="40"/>
      <c r="QBU5" s="73"/>
      <c r="QBV5" s="40"/>
      <c r="QBW5" s="150"/>
      <c r="QBX5" s="154"/>
      <c r="QBY5" s="16"/>
      <c r="QBZ5" s="156"/>
      <c r="QCA5" s="156"/>
      <c r="QCB5" s="40"/>
      <c r="QCC5" s="73"/>
      <c r="QCD5" s="40"/>
      <c r="QCE5" s="150"/>
      <c r="QCF5" s="154"/>
      <c r="QCG5" s="16"/>
      <c r="QCH5" s="156"/>
      <c r="QCI5" s="156"/>
      <c r="QCJ5" s="40"/>
      <c r="QCK5" s="73"/>
      <c r="QCL5" s="40"/>
      <c r="QCM5" s="150"/>
      <c r="QCN5" s="154"/>
      <c r="QCO5" s="16"/>
      <c r="QCP5" s="156"/>
      <c r="QCQ5" s="156"/>
      <c r="QCR5" s="40"/>
      <c r="QCS5" s="73"/>
      <c r="QCT5" s="40"/>
      <c r="QCU5" s="150"/>
      <c r="QCV5" s="154"/>
      <c r="QCW5" s="16"/>
      <c r="QCX5" s="156"/>
      <c r="QCY5" s="156"/>
      <c r="QCZ5" s="40"/>
      <c r="QDA5" s="73"/>
      <c r="QDB5" s="40"/>
      <c r="QDC5" s="150"/>
      <c r="QDD5" s="154"/>
      <c r="QDE5" s="16"/>
      <c r="QDF5" s="156"/>
      <c r="QDG5" s="156"/>
      <c r="QDH5" s="40"/>
      <c r="QDI5" s="73"/>
      <c r="QDJ5" s="40"/>
      <c r="QDK5" s="150"/>
      <c r="QDL5" s="154"/>
      <c r="QDM5" s="16"/>
      <c r="QDN5" s="156"/>
      <c r="QDO5" s="156"/>
      <c r="QDP5" s="40"/>
      <c r="QDQ5" s="73"/>
      <c r="QDR5" s="40"/>
      <c r="QDS5" s="150"/>
      <c r="QDT5" s="154"/>
      <c r="QDU5" s="16"/>
      <c r="QDV5" s="156"/>
      <c r="QDW5" s="156"/>
      <c r="QDX5" s="40"/>
      <c r="QDY5" s="73"/>
      <c r="QDZ5" s="40"/>
      <c r="QEA5" s="150"/>
      <c r="QEB5" s="154"/>
      <c r="QEC5" s="16"/>
      <c r="QED5" s="156"/>
      <c r="QEE5" s="156"/>
      <c r="QEF5" s="40"/>
      <c r="QEG5" s="73"/>
      <c r="QEH5" s="40"/>
      <c r="QEI5" s="150"/>
      <c r="QEJ5" s="154"/>
      <c r="QEK5" s="16"/>
      <c r="QEL5" s="156"/>
      <c r="QEM5" s="156"/>
      <c r="QEN5" s="40"/>
      <c r="QEO5" s="73"/>
      <c r="QEP5" s="40"/>
      <c r="QEQ5" s="150"/>
      <c r="QER5" s="154"/>
      <c r="QES5" s="16"/>
      <c r="QET5" s="156"/>
      <c r="QEU5" s="156"/>
      <c r="QEV5" s="40"/>
      <c r="QEW5" s="73"/>
      <c r="QEX5" s="40"/>
      <c r="QEY5" s="150"/>
      <c r="QEZ5" s="154"/>
      <c r="QFA5" s="16"/>
      <c r="QFB5" s="156"/>
      <c r="QFC5" s="156"/>
      <c r="QFD5" s="40"/>
      <c r="QFE5" s="73"/>
      <c r="QFF5" s="40"/>
      <c r="QFG5" s="150"/>
      <c r="QFH5" s="154"/>
      <c r="QFI5" s="16"/>
      <c r="QFJ5" s="156"/>
      <c r="QFK5" s="156"/>
      <c r="QFL5" s="40"/>
      <c r="QFM5" s="73"/>
      <c r="QFN5" s="40"/>
      <c r="QFO5" s="150"/>
      <c r="QFP5" s="154"/>
      <c r="QFQ5" s="16"/>
      <c r="QFR5" s="156"/>
      <c r="QFS5" s="156"/>
      <c r="QFT5" s="40"/>
      <c r="QFU5" s="73"/>
      <c r="QFV5" s="40"/>
      <c r="QFW5" s="150"/>
      <c r="QFX5" s="154"/>
      <c r="QFY5" s="16"/>
      <c r="QFZ5" s="156"/>
      <c r="QGA5" s="156"/>
      <c r="QGB5" s="40"/>
      <c r="QGC5" s="73"/>
      <c r="QGD5" s="40"/>
      <c r="QGE5" s="150"/>
      <c r="QGF5" s="154"/>
      <c r="QGG5" s="16"/>
      <c r="QGH5" s="156"/>
      <c r="QGI5" s="156"/>
      <c r="QGJ5" s="40"/>
      <c r="QGK5" s="73"/>
      <c r="QGL5" s="40"/>
      <c r="QGM5" s="150"/>
      <c r="QGN5" s="154"/>
      <c r="QGO5" s="16"/>
      <c r="QGP5" s="156"/>
      <c r="QGQ5" s="156"/>
      <c r="QGR5" s="40"/>
      <c r="QGS5" s="73"/>
      <c r="QGT5" s="40"/>
      <c r="QGU5" s="150"/>
      <c r="QGV5" s="154"/>
      <c r="QGW5" s="16"/>
      <c r="QGX5" s="156"/>
      <c r="QGY5" s="156"/>
      <c r="QGZ5" s="40"/>
      <c r="QHA5" s="73"/>
      <c r="QHB5" s="40"/>
      <c r="QHC5" s="150"/>
      <c r="QHD5" s="154"/>
      <c r="QHE5" s="16"/>
      <c r="QHF5" s="156"/>
      <c r="QHG5" s="156"/>
      <c r="QHH5" s="40"/>
      <c r="QHI5" s="73"/>
      <c r="QHJ5" s="40"/>
      <c r="QHK5" s="150"/>
      <c r="QHL5" s="154"/>
      <c r="QHM5" s="16"/>
      <c r="QHN5" s="156"/>
      <c r="QHO5" s="156"/>
      <c r="QHP5" s="40"/>
      <c r="QHQ5" s="73"/>
      <c r="QHR5" s="40"/>
      <c r="QHS5" s="150"/>
      <c r="QHT5" s="154"/>
      <c r="QHU5" s="16"/>
      <c r="QHV5" s="156"/>
      <c r="QHW5" s="156"/>
      <c r="QHX5" s="40"/>
      <c r="QHY5" s="73"/>
      <c r="QHZ5" s="40"/>
      <c r="QIA5" s="150"/>
      <c r="QIB5" s="154"/>
      <c r="QIC5" s="16"/>
      <c r="QID5" s="156"/>
      <c r="QIE5" s="156"/>
      <c r="QIF5" s="40"/>
      <c r="QIG5" s="73"/>
      <c r="QIH5" s="40"/>
      <c r="QII5" s="150"/>
      <c r="QIJ5" s="154"/>
      <c r="QIK5" s="16"/>
      <c r="QIL5" s="156"/>
      <c r="QIM5" s="156"/>
      <c r="QIN5" s="40"/>
      <c r="QIO5" s="73"/>
      <c r="QIP5" s="40"/>
      <c r="QIQ5" s="150"/>
      <c r="QIR5" s="154"/>
      <c r="QIS5" s="16"/>
      <c r="QIT5" s="156"/>
      <c r="QIU5" s="156"/>
      <c r="QIV5" s="40"/>
      <c r="QIW5" s="73"/>
      <c r="QIX5" s="40"/>
      <c r="QIY5" s="150"/>
      <c r="QIZ5" s="154"/>
      <c r="QJA5" s="16"/>
      <c r="QJB5" s="156"/>
      <c r="QJC5" s="156"/>
      <c r="QJD5" s="40"/>
      <c r="QJE5" s="73"/>
      <c r="QJF5" s="40"/>
      <c r="QJG5" s="150"/>
      <c r="QJH5" s="154"/>
      <c r="QJI5" s="16"/>
      <c r="QJJ5" s="156"/>
      <c r="QJK5" s="156"/>
      <c r="QJL5" s="40"/>
      <c r="QJM5" s="73"/>
      <c r="QJN5" s="40"/>
      <c r="QJO5" s="150"/>
      <c r="QJP5" s="154"/>
      <c r="QJQ5" s="16"/>
      <c r="QJR5" s="156"/>
      <c r="QJS5" s="156"/>
      <c r="QJT5" s="40"/>
      <c r="QJU5" s="73"/>
      <c r="QJV5" s="40"/>
      <c r="QJW5" s="150"/>
      <c r="QJX5" s="154"/>
      <c r="QJY5" s="16"/>
      <c r="QJZ5" s="156"/>
      <c r="QKA5" s="156"/>
      <c r="QKB5" s="40"/>
      <c r="QKC5" s="73"/>
      <c r="QKD5" s="40"/>
      <c r="QKE5" s="150"/>
      <c r="QKF5" s="154"/>
      <c r="QKG5" s="16"/>
      <c r="QKH5" s="156"/>
      <c r="QKI5" s="156"/>
      <c r="QKJ5" s="40"/>
      <c r="QKK5" s="73"/>
      <c r="QKL5" s="40"/>
      <c r="QKM5" s="150"/>
      <c r="QKN5" s="154"/>
      <c r="QKO5" s="16"/>
      <c r="QKP5" s="156"/>
      <c r="QKQ5" s="156"/>
      <c r="QKR5" s="40"/>
      <c r="QKS5" s="73"/>
      <c r="QKT5" s="40"/>
      <c r="QKU5" s="150"/>
      <c r="QKV5" s="154"/>
      <c r="QKW5" s="16"/>
      <c r="QKX5" s="156"/>
      <c r="QKY5" s="156"/>
      <c r="QKZ5" s="40"/>
      <c r="QLA5" s="73"/>
      <c r="QLB5" s="40"/>
      <c r="QLC5" s="150"/>
      <c r="QLD5" s="154"/>
      <c r="QLE5" s="16"/>
      <c r="QLF5" s="156"/>
      <c r="QLG5" s="156"/>
      <c r="QLH5" s="40"/>
      <c r="QLI5" s="73"/>
      <c r="QLJ5" s="40"/>
      <c r="QLK5" s="150"/>
      <c r="QLL5" s="154"/>
      <c r="QLM5" s="16"/>
      <c r="QLN5" s="156"/>
      <c r="QLO5" s="156"/>
      <c r="QLP5" s="40"/>
      <c r="QLQ5" s="73"/>
      <c r="QLR5" s="40"/>
      <c r="QLS5" s="150"/>
      <c r="QLT5" s="154"/>
      <c r="QLU5" s="16"/>
      <c r="QLV5" s="156"/>
      <c r="QLW5" s="156"/>
      <c r="QLX5" s="40"/>
      <c r="QLY5" s="73"/>
      <c r="QLZ5" s="40"/>
      <c r="QMA5" s="150"/>
      <c r="QMB5" s="154"/>
      <c r="QMC5" s="16"/>
      <c r="QMD5" s="156"/>
      <c r="QME5" s="156"/>
      <c r="QMF5" s="40"/>
      <c r="QMG5" s="73"/>
      <c r="QMH5" s="40"/>
      <c r="QMI5" s="150"/>
      <c r="QMJ5" s="154"/>
      <c r="QMK5" s="16"/>
      <c r="QML5" s="156"/>
      <c r="QMM5" s="156"/>
      <c r="QMN5" s="40"/>
      <c r="QMO5" s="73"/>
      <c r="QMP5" s="40"/>
      <c r="QMQ5" s="150"/>
      <c r="QMR5" s="154"/>
      <c r="QMS5" s="16"/>
      <c r="QMT5" s="156"/>
      <c r="QMU5" s="156"/>
      <c r="QMV5" s="40"/>
      <c r="QMW5" s="73"/>
      <c r="QMX5" s="40"/>
      <c r="QMY5" s="150"/>
      <c r="QMZ5" s="154"/>
      <c r="QNA5" s="16"/>
      <c r="QNB5" s="156"/>
      <c r="QNC5" s="156"/>
      <c r="QND5" s="40"/>
      <c r="QNE5" s="73"/>
      <c r="QNF5" s="40"/>
      <c r="QNG5" s="150"/>
      <c r="QNH5" s="154"/>
      <c r="QNI5" s="16"/>
      <c r="QNJ5" s="156"/>
      <c r="QNK5" s="156"/>
      <c r="QNL5" s="40"/>
      <c r="QNM5" s="73"/>
      <c r="QNN5" s="40"/>
      <c r="QNO5" s="150"/>
      <c r="QNP5" s="154"/>
      <c r="QNQ5" s="16"/>
      <c r="QNR5" s="156"/>
      <c r="QNS5" s="156"/>
      <c r="QNT5" s="40"/>
      <c r="QNU5" s="73"/>
      <c r="QNV5" s="40"/>
      <c r="QNW5" s="150"/>
      <c r="QNX5" s="154"/>
      <c r="QNY5" s="16"/>
      <c r="QNZ5" s="156"/>
      <c r="QOA5" s="156"/>
      <c r="QOB5" s="40"/>
      <c r="QOC5" s="73"/>
      <c r="QOD5" s="40"/>
      <c r="QOE5" s="150"/>
      <c r="QOF5" s="154"/>
      <c r="QOG5" s="16"/>
      <c r="QOH5" s="156"/>
      <c r="QOI5" s="156"/>
      <c r="QOJ5" s="40"/>
      <c r="QOK5" s="73"/>
      <c r="QOL5" s="40"/>
      <c r="QOM5" s="150"/>
      <c r="QON5" s="154"/>
      <c r="QOO5" s="16"/>
      <c r="QOP5" s="156"/>
      <c r="QOQ5" s="156"/>
      <c r="QOR5" s="40"/>
      <c r="QOS5" s="73"/>
      <c r="QOT5" s="40"/>
      <c r="QOU5" s="150"/>
      <c r="QOV5" s="154"/>
      <c r="QOW5" s="16"/>
      <c r="QOX5" s="156"/>
      <c r="QOY5" s="156"/>
      <c r="QOZ5" s="40"/>
      <c r="QPA5" s="73"/>
      <c r="QPB5" s="40"/>
      <c r="QPC5" s="150"/>
      <c r="QPD5" s="154"/>
      <c r="QPE5" s="16"/>
      <c r="QPF5" s="156"/>
      <c r="QPG5" s="156"/>
      <c r="QPH5" s="40"/>
      <c r="QPI5" s="73"/>
      <c r="QPJ5" s="40"/>
      <c r="QPK5" s="150"/>
      <c r="QPL5" s="154"/>
      <c r="QPM5" s="16"/>
      <c r="QPN5" s="156"/>
      <c r="QPO5" s="156"/>
      <c r="QPP5" s="40"/>
      <c r="QPQ5" s="73"/>
      <c r="QPR5" s="40"/>
      <c r="QPS5" s="150"/>
      <c r="QPT5" s="154"/>
      <c r="QPU5" s="16"/>
      <c r="QPV5" s="156"/>
      <c r="QPW5" s="156"/>
      <c r="QPX5" s="40"/>
      <c r="QPY5" s="73"/>
      <c r="QPZ5" s="40"/>
      <c r="QQA5" s="150"/>
      <c r="QQB5" s="154"/>
      <c r="QQC5" s="16"/>
      <c r="QQD5" s="156"/>
      <c r="QQE5" s="156"/>
      <c r="QQF5" s="40"/>
      <c r="QQG5" s="73"/>
      <c r="QQH5" s="40"/>
      <c r="QQI5" s="150"/>
      <c r="QQJ5" s="154"/>
      <c r="QQK5" s="16"/>
      <c r="QQL5" s="156"/>
      <c r="QQM5" s="156"/>
      <c r="QQN5" s="40"/>
      <c r="QQO5" s="73"/>
      <c r="QQP5" s="40"/>
      <c r="QQQ5" s="150"/>
      <c r="QQR5" s="154"/>
      <c r="QQS5" s="16"/>
      <c r="QQT5" s="156"/>
      <c r="QQU5" s="156"/>
      <c r="QQV5" s="40"/>
      <c r="QQW5" s="73"/>
      <c r="QQX5" s="40"/>
      <c r="QQY5" s="150"/>
      <c r="QQZ5" s="154"/>
      <c r="QRA5" s="16"/>
      <c r="QRB5" s="156"/>
      <c r="QRC5" s="156"/>
      <c r="QRD5" s="40"/>
      <c r="QRE5" s="73"/>
      <c r="QRF5" s="40"/>
      <c r="QRG5" s="150"/>
      <c r="QRH5" s="154"/>
      <c r="QRI5" s="16"/>
      <c r="QRJ5" s="156"/>
      <c r="QRK5" s="156"/>
      <c r="QRL5" s="40"/>
      <c r="QRM5" s="73"/>
      <c r="QRN5" s="40"/>
      <c r="QRO5" s="150"/>
      <c r="QRP5" s="154"/>
      <c r="QRQ5" s="16"/>
      <c r="QRR5" s="156"/>
      <c r="QRS5" s="156"/>
      <c r="QRT5" s="40"/>
      <c r="QRU5" s="73"/>
      <c r="QRV5" s="40"/>
      <c r="QRW5" s="150"/>
      <c r="QRX5" s="154"/>
      <c r="QRY5" s="16"/>
      <c r="QRZ5" s="156"/>
      <c r="QSA5" s="156"/>
      <c r="QSB5" s="40"/>
      <c r="QSC5" s="73"/>
      <c r="QSD5" s="40"/>
      <c r="QSE5" s="150"/>
      <c r="QSF5" s="154"/>
      <c r="QSG5" s="16"/>
      <c r="QSH5" s="156"/>
      <c r="QSI5" s="156"/>
      <c r="QSJ5" s="40"/>
      <c r="QSK5" s="73"/>
      <c r="QSL5" s="40"/>
      <c r="QSM5" s="150"/>
      <c r="QSN5" s="154"/>
      <c r="QSO5" s="16"/>
      <c r="QSP5" s="156"/>
      <c r="QSQ5" s="156"/>
      <c r="QSR5" s="40"/>
      <c r="QSS5" s="73"/>
      <c r="QST5" s="40"/>
      <c r="QSU5" s="150"/>
      <c r="QSV5" s="154"/>
      <c r="QSW5" s="16"/>
      <c r="QSX5" s="156"/>
      <c r="QSY5" s="156"/>
      <c r="QSZ5" s="40"/>
      <c r="QTA5" s="73"/>
      <c r="QTB5" s="40"/>
      <c r="QTC5" s="150"/>
      <c r="QTD5" s="154"/>
      <c r="QTE5" s="16"/>
      <c r="QTF5" s="156"/>
      <c r="QTG5" s="156"/>
      <c r="QTH5" s="40"/>
      <c r="QTI5" s="73"/>
      <c r="QTJ5" s="40"/>
      <c r="QTK5" s="150"/>
      <c r="QTL5" s="154"/>
      <c r="QTM5" s="16"/>
      <c r="QTN5" s="156"/>
      <c r="QTO5" s="156"/>
      <c r="QTP5" s="40"/>
      <c r="QTQ5" s="73"/>
      <c r="QTR5" s="40"/>
      <c r="QTS5" s="150"/>
      <c r="QTT5" s="154"/>
      <c r="QTU5" s="16"/>
      <c r="QTV5" s="156"/>
      <c r="QTW5" s="156"/>
      <c r="QTX5" s="40"/>
      <c r="QTY5" s="73"/>
      <c r="QTZ5" s="40"/>
      <c r="QUA5" s="150"/>
      <c r="QUB5" s="154"/>
      <c r="QUC5" s="16"/>
      <c r="QUD5" s="156"/>
      <c r="QUE5" s="156"/>
      <c r="QUF5" s="40"/>
      <c r="QUG5" s="73"/>
      <c r="QUH5" s="40"/>
      <c r="QUI5" s="150"/>
      <c r="QUJ5" s="154"/>
      <c r="QUK5" s="16"/>
      <c r="QUL5" s="156"/>
      <c r="QUM5" s="156"/>
      <c r="QUN5" s="40"/>
      <c r="QUO5" s="73"/>
      <c r="QUP5" s="40"/>
      <c r="QUQ5" s="150"/>
      <c r="QUR5" s="154"/>
      <c r="QUS5" s="16"/>
      <c r="QUT5" s="156"/>
      <c r="QUU5" s="156"/>
      <c r="QUV5" s="40"/>
      <c r="QUW5" s="73"/>
      <c r="QUX5" s="40"/>
      <c r="QUY5" s="150"/>
      <c r="QUZ5" s="154"/>
      <c r="QVA5" s="16"/>
      <c r="QVB5" s="156"/>
      <c r="QVC5" s="156"/>
      <c r="QVD5" s="40"/>
      <c r="QVE5" s="73"/>
      <c r="QVF5" s="40"/>
      <c r="QVG5" s="150"/>
      <c r="QVH5" s="154"/>
      <c r="QVI5" s="16"/>
      <c r="QVJ5" s="156"/>
      <c r="QVK5" s="156"/>
      <c r="QVL5" s="40"/>
      <c r="QVM5" s="73"/>
      <c r="QVN5" s="40"/>
      <c r="QVO5" s="150"/>
      <c r="QVP5" s="154"/>
      <c r="QVQ5" s="16"/>
      <c r="QVR5" s="156"/>
      <c r="QVS5" s="156"/>
      <c r="QVT5" s="40"/>
      <c r="QVU5" s="73"/>
      <c r="QVV5" s="40"/>
      <c r="QVW5" s="150"/>
      <c r="QVX5" s="154"/>
      <c r="QVY5" s="16"/>
      <c r="QVZ5" s="156"/>
      <c r="QWA5" s="156"/>
      <c r="QWB5" s="40"/>
      <c r="QWC5" s="73"/>
      <c r="QWD5" s="40"/>
      <c r="QWE5" s="150"/>
      <c r="QWF5" s="154"/>
      <c r="QWG5" s="16"/>
      <c r="QWH5" s="156"/>
      <c r="QWI5" s="156"/>
      <c r="QWJ5" s="40"/>
      <c r="QWK5" s="73"/>
      <c r="QWL5" s="40"/>
      <c r="QWM5" s="150"/>
      <c r="QWN5" s="154"/>
      <c r="QWO5" s="16"/>
      <c r="QWP5" s="156"/>
      <c r="QWQ5" s="156"/>
      <c r="QWR5" s="40"/>
      <c r="QWS5" s="73"/>
      <c r="QWT5" s="40"/>
      <c r="QWU5" s="150"/>
      <c r="QWV5" s="154"/>
      <c r="QWW5" s="16"/>
      <c r="QWX5" s="156"/>
      <c r="QWY5" s="156"/>
      <c r="QWZ5" s="40"/>
      <c r="QXA5" s="73"/>
      <c r="QXB5" s="40"/>
      <c r="QXC5" s="150"/>
      <c r="QXD5" s="154"/>
      <c r="QXE5" s="16"/>
      <c r="QXF5" s="156"/>
      <c r="QXG5" s="156"/>
      <c r="QXH5" s="40"/>
      <c r="QXI5" s="73"/>
      <c r="QXJ5" s="40"/>
      <c r="QXK5" s="150"/>
      <c r="QXL5" s="154"/>
      <c r="QXM5" s="16"/>
      <c r="QXN5" s="156"/>
      <c r="QXO5" s="156"/>
      <c r="QXP5" s="40"/>
      <c r="QXQ5" s="73"/>
      <c r="QXR5" s="40"/>
      <c r="QXS5" s="150"/>
      <c r="QXT5" s="154"/>
      <c r="QXU5" s="16"/>
      <c r="QXV5" s="156"/>
      <c r="QXW5" s="156"/>
      <c r="QXX5" s="40"/>
      <c r="QXY5" s="73"/>
      <c r="QXZ5" s="40"/>
      <c r="QYA5" s="150"/>
      <c r="QYB5" s="154"/>
      <c r="QYC5" s="16"/>
      <c r="QYD5" s="156"/>
      <c r="QYE5" s="156"/>
      <c r="QYF5" s="40"/>
      <c r="QYG5" s="73"/>
      <c r="QYH5" s="40"/>
      <c r="QYI5" s="150"/>
      <c r="QYJ5" s="154"/>
      <c r="QYK5" s="16"/>
      <c r="QYL5" s="156"/>
      <c r="QYM5" s="156"/>
      <c r="QYN5" s="40"/>
      <c r="QYO5" s="73"/>
      <c r="QYP5" s="40"/>
      <c r="QYQ5" s="150"/>
      <c r="QYR5" s="154"/>
      <c r="QYS5" s="16"/>
      <c r="QYT5" s="156"/>
      <c r="QYU5" s="156"/>
      <c r="QYV5" s="40"/>
      <c r="QYW5" s="73"/>
      <c r="QYX5" s="40"/>
      <c r="QYY5" s="150"/>
      <c r="QYZ5" s="154"/>
      <c r="QZA5" s="16"/>
      <c r="QZB5" s="156"/>
      <c r="QZC5" s="156"/>
      <c r="QZD5" s="40"/>
      <c r="QZE5" s="73"/>
      <c r="QZF5" s="40"/>
      <c r="QZG5" s="150"/>
      <c r="QZH5" s="154"/>
      <c r="QZI5" s="16"/>
      <c r="QZJ5" s="156"/>
      <c r="QZK5" s="156"/>
      <c r="QZL5" s="40"/>
      <c r="QZM5" s="73"/>
      <c r="QZN5" s="40"/>
      <c r="QZO5" s="150"/>
      <c r="QZP5" s="154"/>
      <c r="QZQ5" s="16"/>
      <c r="QZR5" s="156"/>
      <c r="QZS5" s="156"/>
      <c r="QZT5" s="40"/>
      <c r="QZU5" s="73"/>
      <c r="QZV5" s="40"/>
      <c r="QZW5" s="150"/>
      <c r="QZX5" s="154"/>
      <c r="QZY5" s="16"/>
      <c r="QZZ5" s="156"/>
      <c r="RAA5" s="156"/>
      <c r="RAB5" s="40"/>
      <c r="RAC5" s="73"/>
      <c r="RAD5" s="40"/>
      <c r="RAE5" s="150"/>
      <c r="RAF5" s="154"/>
      <c r="RAG5" s="16"/>
      <c r="RAH5" s="156"/>
      <c r="RAI5" s="156"/>
      <c r="RAJ5" s="40"/>
      <c r="RAK5" s="73"/>
      <c r="RAL5" s="40"/>
      <c r="RAM5" s="150"/>
      <c r="RAN5" s="154"/>
      <c r="RAO5" s="16"/>
      <c r="RAP5" s="156"/>
      <c r="RAQ5" s="156"/>
      <c r="RAR5" s="40"/>
      <c r="RAS5" s="73"/>
      <c r="RAT5" s="40"/>
      <c r="RAU5" s="150"/>
      <c r="RAV5" s="154"/>
      <c r="RAW5" s="16"/>
      <c r="RAX5" s="156"/>
      <c r="RAY5" s="156"/>
      <c r="RAZ5" s="40"/>
      <c r="RBA5" s="73"/>
      <c r="RBB5" s="40"/>
      <c r="RBC5" s="150"/>
      <c r="RBD5" s="154"/>
      <c r="RBE5" s="16"/>
      <c r="RBF5" s="156"/>
      <c r="RBG5" s="156"/>
      <c r="RBH5" s="40"/>
      <c r="RBI5" s="73"/>
      <c r="RBJ5" s="40"/>
      <c r="RBK5" s="150"/>
      <c r="RBL5" s="154"/>
      <c r="RBM5" s="16"/>
      <c r="RBN5" s="156"/>
      <c r="RBO5" s="156"/>
      <c r="RBP5" s="40"/>
      <c r="RBQ5" s="73"/>
      <c r="RBR5" s="40"/>
      <c r="RBS5" s="150"/>
      <c r="RBT5" s="154"/>
      <c r="RBU5" s="16"/>
      <c r="RBV5" s="156"/>
      <c r="RBW5" s="156"/>
      <c r="RBX5" s="40"/>
      <c r="RBY5" s="73"/>
      <c r="RBZ5" s="40"/>
      <c r="RCA5" s="150"/>
      <c r="RCB5" s="154"/>
      <c r="RCC5" s="16"/>
      <c r="RCD5" s="156"/>
      <c r="RCE5" s="156"/>
      <c r="RCF5" s="40"/>
      <c r="RCG5" s="73"/>
      <c r="RCH5" s="40"/>
      <c r="RCI5" s="150"/>
      <c r="RCJ5" s="154"/>
      <c r="RCK5" s="16"/>
      <c r="RCL5" s="156"/>
      <c r="RCM5" s="156"/>
      <c r="RCN5" s="40"/>
      <c r="RCO5" s="73"/>
      <c r="RCP5" s="40"/>
      <c r="RCQ5" s="150"/>
      <c r="RCR5" s="154"/>
      <c r="RCS5" s="16"/>
      <c r="RCT5" s="156"/>
      <c r="RCU5" s="156"/>
      <c r="RCV5" s="40"/>
      <c r="RCW5" s="73"/>
      <c r="RCX5" s="40"/>
      <c r="RCY5" s="150"/>
      <c r="RCZ5" s="154"/>
      <c r="RDA5" s="16"/>
      <c r="RDB5" s="156"/>
      <c r="RDC5" s="156"/>
      <c r="RDD5" s="40"/>
      <c r="RDE5" s="73"/>
      <c r="RDF5" s="40"/>
      <c r="RDG5" s="150"/>
      <c r="RDH5" s="154"/>
      <c r="RDI5" s="16"/>
      <c r="RDJ5" s="156"/>
      <c r="RDK5" s="156"/>
      <c r="RDL5" s="40"/>
      <c r="RDM5" s="73"/>
      <c r="RDN5" s="40"/>
      <c r="RDO5" s="150"/>
      <c r="RDP5" s="154"/>
      <c r="RDQ5" s="16"/>
      <c r="RDR5" s="156"/>
      <c r="RDS5" s="156"/>
      <c r="RDT5" s="40"/>
      <c r="RDU5" s="73"/>
      <c r="RDV5" s="40"/>
      <c r="RDW5" s="150"/>
      <c r="RDX5" s="154"/>
      <c r="RDY5" s="16"/>
      <c r="RDZ5" s="156"/>
      <c r="REA5" s="156"/>
      <c r="REB5" s="40"/>
      <c r="REC5" s="73"/>
      <c r="RED5" s="40"/>
      <c r="REE5" s="150"/>
      <c r="REF5" s="154"/>
      <c r="REG5" s="16"/>
      <c r="REH5" s="156"/>
      <c r="REI5" s="156"/>
      <c r="REJ5" s="40"/>
      <c r="REK5" s="73"/>
      <c r="REL5" s="40"/>
      <c r="REM5" s="150"/>
      <c r="REN5" s="154"/>
      <c r="REO5" s="16"/>
      <c r="REP5" s="156"/>
      <c r="REQ5" s="156"/>
      <c r="RER5" s="40"/>
      <c r="RES5" s="73"/>
      <c r="RET5" s="40"/>
      <c r="REU5" s="150"/>
      <c r="REV5" s="154"/>
      <c r="REW5" s="16"/>
      <c r="REX5" s="156"/>
      <c r="REY5" s="156"/>
      <c r="REZ5" s="40"/>
      <c r="RFA5" s="73"/>
      <c r="RFB5" s="40"/>
      <c r="RFC5" s="150"/>
      <c r="RFD5" s="154"/>
      <c r="RFE5" s="16"/>
      <c r="RFF5" s="156"/>
      <c r="RFG5" s="156"/>
      <c r="RFH5" s="40"/>
      <c r="RFI5" s="73"/>
      <c r="RFJ5" s="40"/>
      <c r="RFK5" s="150"/>
      <c r="RFL5" s="154"/>
      <c r="RFM5" s="16"/>
      <c r="RFN5" s="156"/>
      <c r="RFO5" s="156"/>
      <c r="RFP5" s="40"/>
      <c r="RFQ5" s="73"/>
      <c r="RFR5" s="40"/>
      <c r="RFS5" s="150"/>
      <c r="RFT5" s="154"/>
      <c r="RFU5" s="16"/>
      <c r="RFV5" s="156"/>
      <c r="RFW5" s="156"/>
      <c r="RFX5" s="40"/>
      <c r="RFY5" s="73"/>
      <c r="RFZ5" s="40"/>
      <c r="RGA5" s="150"/>
      <c r="RGB5" s="154"/>
      <c r="RGC5" s="16"/>
      <c r="RGD5" s="156"/>
      <c r="RGE5" s="156"/>
      <c r="RGF5" s="40"/>
      <c r="RGG5" s="73"/>
      <c r="RGH5" s="40"/>
      <c r="RGI5" s="150"/>
      <c r="RGJ5" s="154"/>
      <c r="RGK5" s="16"/>
      <c r="RGL5" s="156"/>
      <c r="RGM5" s="156"/>
      <c r="RGN5" s="40"/>
      <c r="RGO5" s="73"/>
      <c r="RGP5" s="40"/>
      <c r="RGQ5" s="150"/>
      <c r="RGR5" s="154"/>
      <c r="RGS5" s="16"/>
      <c r="RGT5" s="156"/>
      <c r="RGU5" s="156"/>
      <c r="RGV5" s="40"/>
      <c r="RGW5" s="73"/>
      <c r="RGX5" s="40"/>
      <c r="RGY5" s="150"/>
      <c r="RGZ5" s="154"/>
      <c r="RHA5" s="16"/>
      <c r="RHB5" s="156"/>
      <c r="RHC5" s="156"/>
      <c r="RHD5" s="40"/>
      <c r="RHE5" s="73"/>
      <c r="RHF5" s="40"/>
      <c r="RHG5" s="150"/>
      <c r="RHH5" s="154"/>
      <c r="RHI5" s="16"/>
      <c r="RHJ5" s="156"/>
      <c r="RHK5" s="156"/>
      <c r="RHL5" s="40"/>
      <c r="RHM5" s="73"/>
      <c r="RHN5" s="40"/>
      <c r="RHO5" s="150"/>
      <c r="RHP5" s="154"/>
      <c r="RHQ5" s="16"/>
      <c r="RHR5" s="156"/>
      <c r="RHS5" s="156"/>
      <c r="RHT5" s="40"/>
      <c r="RHU5" s="73"/>
      <c r="RHV5" s="40"/>
      <c r="RHW5" s="150"/>
      <c r="RHX5" s="154"/>
      <c r="RHY5" s="16"/>
      <c r="RHZ5" s="156"/>
      <c r="RIA5" s="156"/>
      <c r="RIB5" s="40"/>
      <c r="RIC5" s="73"/>
      <c r="RID5" s="40"/>
      <c r="RIE5" s="150"/>
      <c r="RIF5" s="154"/>
      <c r="RIG5" s="16"/>
      <c r="RIH5" s="156"/>
      <c r="RII5" s="156"/>
      <c r="RIJ5" s="40"/>
      <c r="RIK5" s="73"/>
      <c r="RIL5" s="40"/>
      <c r="RIM5" s="150"/>
      <c r="RIN5" s="154"/>
      <c r="RIO5" s="16"/>
      <c r="RIP5" s="156"/>
      <c r="RIQ5" s="156"/>
      <c r="RIR5" s="40"/>
      <c r="RIS5" s="73"/>
      <c r="RIT5" s="40"/>
      <c r="RIU5" s="150"/>
      <c r="RIV5" s="154"/>
      <c r="RIW5" s="16"/>
      <c r="RIX5" s="156"/>
      <c r="RIY5" s="156"/>
      <c r="RIZ5" s="40"/>
      <c r="RJA5" s="73"/>
      <c r="RJB5" s="40"/>
      <c r="RJC5" s="150"/>
      <c r="RJD5" s="154"/>
      <c r="RJE5" s="16"/>
      <c r="RJF5" s="156"/>
      <c r="RJG5" s="156"/>
      <c r="RJH5" s="40"/>
      <c r="RJI5" s="73"/>
      <c r="RJJ5" s="40"/>
      <c r="RJK5" s="150"/>
      <c r="RJL5" s="154"/>
      <c r="RJM5" s="16"/>
      <c r="RJN5" s="156"/>
      <c r="RJO5" s="156"/>
      <c r="RJP5" s="40"/>
      <c r="RJQ5" s="73"/>
      <c r="RJR5" s="40"/>
      <c r="RJS5" s="150"/>
      <c r="RJT5" s="154"/>
      <c r="RJU5" s="16"/>
      <c r="RJV5" s="156"/>
      <c r="RJW5" s="156"/>
      <c r="RJX5" s="40"/>
      <c r="RJY5" s="73"/>
      <c r="RJZ5" s="40"/>
      <c r="RKA5" s="150"/>
      <c r="RKB5" s="154"/>
      <c r="RKC5" s="16"/>
      <c r="RKD5" s="156"/>
      <c r="RKE5" s="156"/>
      <c r="RKF5" s="40"/>
      <c r="RKG5" s="73"/>
      <c r="RKH5" s="40"/>
      <c r="RKI5" s="150"/>
      <c r="RKJ5" s="154"/>
      <c r="RKK5" s="16"/>
      <c r="RKL5" s="156"/>
      <c r="RKM5" s="156"/>
      <c r="RKN5" s="40"/>
      <c r="RKO5" s="73"/>
      <c r="RKP5" s="40"/>
      <c r="RKQ5" s="150"/>
      <c r="RKR5" s="154"/>
      <c r="RKS5" s="16"/>
      <c r="RKT5" s="156"/>
      <c r="RKU5" s="156"/>
      <c r="RKV5" s="40"/>
      <c r="RKW5" s="73"/>
      <c r="RKX5" s="40"/>
      <c r="RKY5" s="150"/>
      <c r="RKZ5" s="154"/>
      <c r="RLA5" s="16"/>
      <c r="RLB5" s="156"/>
      <c r="RLC5" s="156"/>
      <c r="RLD5" s="40"/>
      <c r="RLE5" s="73"/>
      <c r="RLF5" s="40"/>
      <c r="RLG5" s="150"/>
      <c r="RLH5" s="154"/>
      <c r="RLI5" s="16"/>
      <c r="RLJ5" s="156"/>
      <c r="RLK5" s="156"/>
      <c r="RLL5" s="40"/>
      <c r="RLM5" s="73"/>
      <c r="RLN5" s="40"/>
      <c r="RLO5" s="150"/>
      <c r="RLP5" s="154"/>
      <c r="RLQ5" s="16"/>
      <c r="RLR5" s="156"/>
      <c r="RLS5" s="156"/>
      <c r="RLT5" s="40"/>
      <c r="RLU5" s="73"/>
      <c r="RLV5" s="40"/>
      <c r="RLW5" s="150"/>
      <c r="RLX5" s="154"/>
      <c r="RLY5" s="16"/>
      <c r="RLZ5" s="156"/>
      <c r="RMA5" s="156"/>
      <c r="RMB5" s="40"/>
      <c r="RMC5" s="73"/>
      <c r="RMD5" s="40"/>
      <c r="RME5" s="150"/>
      <c r="RMF5" s="154"/>
      <c r="RMG5" s="16"/>
      <c r="RMH5" s="156"/>
      <c r="RMI5" s="156"/>
      <c r="RMJ5" s="40"/>
      <c r="RMK5" s="73"/>
      <c r="RML5" s="40"/>
      <c r="RMM5" s="150"/>
      <c r="RMN5" s="154"/>
      <c r="RMO5" s="16"/>
      <c r="RMP5" s="156"/>
      <c r="RMQ5" s="156"/>
      <c r="RMR5" s="40"/>
      <c r="RMS5" s="73"/>
      <c r="RMT5" s="40"/>
      <c r="RMU5" s="150"/>
      <c r="RMV5" s="154"/>
      <c r="RMW5" s="16"/>
      <c r="RMX5" s="156"/>
      <c r="RMY5" s="156"/>
      <c r="RMZ5" s="40"/>
      <c r="RNA5" s="73"/>
      <c r="RNB5" s="40"/>
      <c r="RNC5" s="150"/>
      <c r="RND5" s="154"/>
      <c r="RNE5" s="16"/>
      <c r="RNF5" s="156"/>
      <c r="RNG5" s="156"/>
      <c r="RNH5" s="40"/>
      <c r="RNI5" s="73"/>
      <c r="RNJ5" s="40"/>
      <c r="RNK5" s="150"/>
      <c r="RNL5" s="154"/>
      <c r="RNM5" s="16"/>
      <c r="RNN5" s="156"/>
      <c r="RNO5" s="156"/>
      <c r="RNP5" s="40"/>
      <c r="RNQ5" s="73"/>
      <c r="RNR5" s="40"/>
      <c r="RNS5" s="150"/>
      <c r="RNT5" s="154"/>
      <c r="RNU5" s="16"/>
      <c r="RNV5" s="156"/>
      <c r="RNW5" s="156"/>
      <c r="RNX5" s="40"/>
      <c r="RNY5" s="73"/>
      <c r="RNZ5" s="40"/>
      <c r="ROA5" s="150"/>
      <c r="ROB5" s="154"/>
      <c r="ROC5" s="16"/>
      <c r="ROD5" s="156"/>
      <c r="ROE5" s="156"/>
      <c r="ROF5" s="40"/>
      <c r="ROG5" s="73"/>
      <c r="ROH5" s="40"/>
      <c r="ROI5" s="150"/>
      <c r="ROJ5" s="154"/>
      <c r="ROK5" s="16"/>
      <c r="ROL5" s="156"/>
      <c r="ROM5" s="156"/>
      <c r="RON5" s="40"/>
      <c r="ROO5" s="73"/>
      <c r="ROP5" s="40"/>
      <c r="ROQ5" s="150"/>
      <c r="ROR5" s="154"/>
      <c r="ROS5" s="16"/>
      <c r="ROT5" s="156"/>
      <c r="ROU5" s="156"/>
      <c r="ROV5" s="40"/>
      <c r="ROW5" s="73"/>
      <c r="ROX5" s="40"/>
      <c r="ROY5" s="150"/>
      <c r="ROZ5" s="154"/>
      <c r="RPA5" s="16"/>
      <c r="RPB5" s="156"/>
      <c r="RPC5" s="156"/>
      <c r="RPD5" s="40"/>
      <c r="RPE5" s="73"/>
      <c r="RPF5" s="40"/>
      <c r="RPG5" s="150"/>
      <c r="RPH5" s="154"/>
      <c r="RPI5" s="16"/>
      <c r="RPJ5" s="156"/>
      <c r="RPK5" s="156"/>
      <c r="RPL5" s="40"/>
      <c r="RPM5" s="73"/>
      <c r="RPN5" s="40"/>
      <c r="RPO5" s="150"/>
      <c r="RPP5" s="154"/>
      <c r="RPQ5" s="16"/>
      <c r="RPR5" s="156"/>
      <c r="RPS5" s="156"/>
      <c r="RPT5" s="40"/>
      <c r="RPU5" s="73"/>
      <c r="RPV5" s="40"/>
      <c r="RPW5" s="150"/>
      <c r="RPX5" s="154"/>
      <c r="RPY5" s="16"/>
      <c r="RPZ5" s="156"/>
      <c r="RQA5" s="156"/>
      <c r="RQB5" s="40"/>
      <c r="RQC5" s="73"/>
      <c r="RQD5" s="40"/>
      <c r="RQE5" s="150"/>
      <c r="RQF5" s="154"/>
      <c r="RQG5" s="16"/>
      <c r="RQH5" s="156"/>
      <c r="RQI5" s="156"/>
      <c r="RQJ5" s="40"/>
      <c r="RQK5" s="73"/>
      <c r="RQL5" s="40"/>
      <c r="RQM5" s="150"/>
      <c r="RQN5" s="154"/>
      <c r="RQO5" s="16"/>
      <c r="RQP5" s="156"/>
      <c r="RQQ5" s="156"/>
      <c r="RQR5" s="40"/>
      <c r="RQS5" s="73"/>
      <c r="RQT5" s="40"/>
      <c r="RQU5" s="150"/>
      <c r="RQV5" s="154"/>
      <c r="RQW5" s="16"/>
      <c r="RQX5" s="156"/>
      <c r="RQY5" s="156"/>
      <c r="RQZ5" s="40"/>
      <c r="RRA5" s="73"/>
      <c r="RRB5" s="40"/>
      <c r="RRC5" s="150"/>
      <c r="RRD5" s="154"/>
      <c r="RRE5" s="16"/>
      <c r="RRF5" s="156"/>
      <c r="RRG5" s="156"/>
      <c r="RRH5" s="40"/>
      <c r="RRI5" s="73"/>
      <c r="RRJ5" s="40"/>
      <c r="RRK5" s="150"/>
      <c r="RRL5" s="154"/>
      <c r="RRM5" s="16"/>
      <c r="RRN5" s="156"/>
      <c r="RRO5" s="156"/>
      <c r="RRP5" s="40"/>
      <c r="RRQ5" s="73"/>
      <c r="RRR5" s="40"/>
      <c r="RRS5" s="150"/>
      <c r="RRT5" s="154"/>
      <c r="RRU5" s="16"/>
      <c r="RRV5" s="156"/>
      <c r="RRW5" s="156"/>
      <c r="RRX5" s="40"/>
      <c r="RRY5" s="73"/>
      <c r="RRZ5" s="40"/>
      <c r="RSA5" s="150"/>
      <c r="RSB5" s="154"/>
      <c r="RSC5" s="16"/>
      <c r="RSD5" s="156"/>
      <c r="RSE5" s="156"/>
      <c r="RSF5" s="40"/>
      <c r="RSG5" s="73"/>
      <c r="RSH5" s="40"/>
      <c r="RSI5" s="150"/>
      <c r="RSJ5" s="154"/>
      <c r="RSK5" s="16"/>
      <c r="RSL5" s="156"/>
      <c r="RSM5" s="156"/>
      <c r="RSN5" s="40"/>
      <c r="RSO5" s="73"/>
      <c r="RSP5" s="40"/>
      <c r="RSQ5" s="150"/>
      <c r="RSR5" s="154"/>
      <c r="RSS5" s="16"/>
      <c r="RST5" s="156"/>
      <c r="RSU5" s="156"/>
      <c r="RSV5" s="40"/>
      <c r="RSW5" s="73"/>
      <c r="RSX5" s="40"/>
      <c r="RSY5" s="150"/>
      <c r="RSZ5" s="154"/>
      <c r="RTA5" s="16"/>
      <c r="RTB5" s="156"/>
      <c r="RTC5" s="156"/>
      <c r="RTD5" s="40"/>
      <c r="RTE5" s="73"/>
      <c r="RTF5" s="40"/>
      <c r="RTG5" s="150"/>
      <c r="RTH5" s="154"/>
      <c r="RTI5" s="16"/>
      <c r="RTJ5" s="156"/>
      <c r="RTK5" s="156"/>
      <c r="RTL5" s="40"/>
      <c r="RTM5" s="73"/>
      <c r="RTN5" s="40"/>
      <c r="RTO5" s="150"/>
      <c r="RTP5" s="154"/>
      <c r="RTQ5" s="16"/>
      <c r="RTR5" s="156"/>
      <c r="RTS5" s="156"/>
      <c r="RTT5" s="40"/>
      <c r="RTU5" s="73"/>
      <c r="RTV5" s="40"/>
      <c r="RTW5" s="150"/>
      <c r="RTX5" s="154"/>
      <c r="RTY5" s="16"/>
      <c r="RTZ5" s="156"/>
      <c r="RUA5" s="156"/>
      <c r="RUB5" s="40"/>
      <c r="RUC5" s="73"/>
      <c r="RUD5" s="40"/>
      <c r="RUE5" s="150"/>
      <c r="RUF5" s="154"/>
      <c r="RUG5" s="16"/>
      <c r="RUH5" s="156"/>
      <c r="RUI5" s="156"/>
      <c r="RUJ5" s="40"/>
      <c r="RUK5" s="73"/>
      <c r="RUL5" s="40"/>
      <c r="RUM5" s="150"/>
      <c r="RUN5" s="154"/>
      <c r="RUO5" s="16"/>
      <c r="RUP5" s="156"/>
      <c r="RUQ5" s="156"/>
      <c r="RUR5" s="40"/>
      <c r="RUS5" s="73"/>
      <c r="RUT5" s="40"/>
      <c r="RUU5" s="150"/>
      <c r="RUV5" s="154"/>
      <c r="RUW5" s="16"/>
      <c r="RUX5" s="156"/>
      <c r="RUY5" s="156"/>
      <c r="RUZ5" s="40"/>
      <c r="RVA5" s="73"/>
      <c r="RVB5" s="40"/>
      <c r="RVC5" s="150"/>
      <c r="RVD5" s="154"/>
      <c r="RVE5" s="16"/>
      <c r="RVF5" s="156"/>
      <c r="RVG5" s="156"/>
      <c r="RVH5" s="40"/>
      <c r="RVI5" s="73"/>
      <c r="RVJ5" s="40"/>
      <c r="RVK5" s="150"/>
      <c r="RVL5" s="154"/>
      <c r="RVM5" s="16"/>
      <c r="RVN5" s="156"/>
      <c r="RVO5" s="156"/>
      <c r="RVP5" s="40"/>
      <c r="RVQ5" s="73"/>
      <c r="RVR5" s="40"/>
      <c r="RVS5" s="150"/>
      <c r="RVT5" s="154"/>
      <c r="RVU5" s="16"/>
      <c r="RVV5" s="156"/>
      <c r="RVW5" s="156"/>
      <c r="RVX5" s="40"/>
      <c r="RVY5" s="73"/>
      <c r="RVZ5" s="40"/>
      <c r="RWA5" s="150"/>
      <c r="RWB5" s="154"/>
      <c r="RWC5" s="16"/>
      <c r="RWD5" s="156"/>
      <c r="RWE5" s="156"/>
      <c r="RWF5" s="40"/>
      <c r="RWG5" s="73"/>
      <c r="RWH5" s="40"/>
      <c r="RWI5" s="150"/>
      <c r="RWJ5" s="154"/>
      <c r="RWK5" s="16"/>
      <c r="RWL5" s="156"/>
      <c r="RWM5" s="156"/>
      <c r="RWN5" s="40"/>
      <c r="RWO5" s="73"/>
      <c r="RWP5" s="40"/>
      <c r="RWQ5" s="150"/>
      <c r="RWR5" s="154"/>
      <c r="RWS5" s="16"/>
      <c r="RWT5" s="156"/>
      <c r="RWU5" s="156"/>
      <c r="RWV5" s="40"/>
      <c r="RWW5" s="73"/>
      <c r="RWX5" s="40"/>
      <c r="RWY5" s="150"/>
      <c r="RWZ5" s="154"/>
      <c r="RXA5" s="16"/>
      <c r="RXB5" s="156"/>
      <c r="RXC5" s="156"/>
      <c r="RXD5" s="40"/>
      <c r="RXE5" s="73"/>
      <c r="RXF5" s="40"/>
      <c r="RXG5" s="150"/>
      <c r="RXH5" s="154"/>
      <c r="RXI5" s="16"/>
      <c r="RXJ5" s="156"/>
      <c r="RXK5" s="156"/>
      <c r="RXL5" s="40"/>
      <c r="RXM5" s="73"/>
      <c r="RXN5" s="40"/>
      <c r="RXO5" s="150"/>
      <c r="RXP5" s="154"/>
      <c r="RXQ5" s="16"/>
      <c r="RXR5" s="156"/>
      <c r="RXS5" s="156"/>
      <c r="RXT5" s="40"/>
      <c r="RXU5" s="73"/>
      <c r="RXV5" s="40"/>
      <c r="RXW5" s="150"/>
      <c r="RXX5" s="154"/>
      <c r="RXY5" s="16"/>
      <c r="RXZ5" s="156"/>
      <c r="RYA5" s="156"/>
      <c r="RYB5" s="40"/>
      <c r="RYC5" s="73"/>
      <c r="RYD5" s="40"/>
      <c r="RYE5" s="150"/>
      <c r="RYF5" s="154"/>
      <c r="RYG5" s="16"/>
      <c r="RYH5" s="156"/>
      <c r="RYI5" s="156"/>
      <c r="RYJ5" s="40"/>
      <c r="RYK5" s="73"/>
      <c r="RYL5" s="40"/>
      <c r="RYM5" s="150"/>
      <c r="RYN5" s="154"/>
      <c r="RYO5" s="16"/>
      <c r="RYP5" s="156"/>
      <c r="RYQ5" s="156"/>
      <c r="RYR5" s="40"/>
      <c r="RYS5" s="73"/>
      <c r="RYT5" s="40"/>
      <c r="RYU5" s="150"/>
      <c r="RYV5" s="154"/>
      <c r="RYW5" s="16"/>
      <c r="RYX5" s="156"/>
      <c r="RYY5" s="156"/>
      <c r="RYZ5" s="40"/>
      <c r="RZA5" s="73"/>
      <c r="RZB5" s="40"/>
      <c r="RZC5" s="150"/>
      <c r="RZD5" s="154"/>
      <c r="RZE5" s="16"/>
      <c r="RZF5" s="156"/>
      <c r="RZG5" s="156"/>
      <c r="RZH5" s="40"/>
      <c r="RZI5" s="73"/>
      <c r="RZJ5" s="40"/>
      <c r="RZK5" s="150"/>
      <c r="RZL5" s="154"/>
      <c r="RZM5" s="16"/>
      <c r="RZN5" s="156"/>
      <c r="RZO5" s="156"/>
      <c r="RZP5" s="40"/>
      <c r="RZQ5" s="73"/>
      <c r="RZR5" s="40"/>
      <c r="RZS5" s="150"/>
      <c r="RZT5" s="154"/>
      <c r="RZU5" s="16"/>
      <c r="RZV5" s="156"/>
      <c r="RZW5" s="156"/>
      <c r="RZX5" s="40"/>
      <c r="RZY5" s="73"/>
      <c r="RZZ5" s="40"/>
      <c r="SAA5" s="150"/>
      <c r="SAB5" s="154"/>
      <c r="SAC5" s="16"/>
      <c r="SAD5" s="156"/>
      <c r="SAE5" s="156"/>
      <c r="SAF5" s="40"/>
      <c r="SAG5" s="73"/>
      <c r="SAH5" s="40"/>
      <c r="SAI5" s="150"/>
      <c r="SAJ5" s="154"/>
      <c r="SAK5" s="16"/>
      <c r="SAL5" s="156"/>
      <c r="SAM5" s="156"/>
      <c r="SAN5" s="40"/>
      <c r="SAO5" s="73"/>
      <c r="SAP5" s="40"/>
      <c r="SAQ5" s="150"/>
      <c r="SAR5" s="154"/>
      <c r="SAS5" s="16"/>
      <c r="SAT5" s="156"/>
      <c r="SAU5" s="156"/>
      <c r="SAV5" s="40"/>
      <c r="SAW5" s="73"/>
      <c r="SAX5" s="40"/>
      <c r="SAY5" s="150"/>
      <c r="SAZ5" s="154"/>
      <c r="SBA5" s="16"/>
      <c r="SBB5" s="156"/>
      <c r="SBC5" s="156"/>
      <c r="SBD5" s="40"/>
      <c r="SBE5" s="73"/>
      <c r="SBF5" s="40"/>
      <c r="SBG5" s="150"/>
      <c r="SBH5" s="154"/>
      <c r="SBI5" s="16"/>
      <c r="SBJ5" s="156"/>
      <c r="SBK5" s="156"/>
      <c r="SBL5" s="40"/>
      <c r="SBM5" s="73"/>
      <c r="SBN5" s="40"/>
      <c r="SBO5" s="150"/>
      <c r="SBP5" s="154"/>
      <c r="SBQ5" s="16"/>
      <c r="SBR5" s="156"/>
      <c r="SBS5" s="156"/>
      <c r="SBT5" s="40"/>
      <c r="SBU5" s="73"/>
      <c r="SBV5" s="40"/>
      <c r="SBW5" s="150"/>
      <c r="SBX5" s="154"/>
      <c r="SBY5" s="16"/>
      <c r="SBZ5" s="156"/>
      <c r="SCA5" s="156"/>
      <c r="SCB5" s="40"/>
      <c r="SCC5" s="73"/>
      <c r="SCD5" s="40"/>
      <c r="SCE5" s="150"/>
      <c r="SCF5" s="154"/>
      <c r="SCG5" s="16"/>
      <c r="SCH5" s="156"/>
      <c r="SCI5" s="156"/>
      <c r="SCJ5" s="40"/>
      <c r="SCK5" s="73"/>
      <c r="SCL5" s="40"/>
      <c r="SCM5" s="150"/>
      <c r="SCN5" s="154"/>
      <c r="SCO5" s="16"/>
      <c r="SCP5" s="156"/>
      <c r="SCQ5" s="156"/>
      <c r="SCR5" s="40"/>
      <c r="SCS5" s="73"/>
      <c r="SCT5" s="40"/>
      <c r="SCU5" s="150"/>
      <c r="SCV5" s="154"/>
      <c r="SCW5" s="16"/>
      <c r="SCX5" s="156"/>
      <c r="SCY5" s="156"/>
      <c r="SCZ5" s="40"/>
      <c r="SDA5" s="73"/>
      <c r="SDB5" s="40"/>
      <c r="SDC5" s="150"/>
      <c r="SDD5" s="154"/>
      <c r="SDE5" s="16"/>
      <c r="SDF5" s="156"/>
      <c r="SDG5" s="156"/>
      <c r="SDH5" s="40"/>
      <c r="SDI5" s="73"/>
      <c r="SDJ5" s="40"/>
      <c r="SDK5" s="150"/>
      <c r="SDL5" s="154"/>
      <c r="SDM5" s="16"/>
      <c r="SDN5" s="156"/>
      <c r="SDO5" s="156"/>
      <c r="SDP5" s="40"/>
      <c r="SDQ5" s="73"/>
      <c r="SDR5" s="40"/>
      <c r="SDS5" s="150"/>
      <c r="SDT5" s="154"/>
      <c r="SDU5" s="16"/>
      <c r="SDV5" s="156"/>
      <c r="SDW5" s="156"/>
      <c r="SDX5" s="40"/>
      <c r="SDY5" s="73"/>
      <c r="SDZ5" s="40"/>
      <c r="SEA5" s="150"/>
      <c r="SEB5" s="154"/>
      <c r="SEC5" s="16"/>
      <c r="SED5" s="156"/>
      <c r="SEE5" s="156"/>
      <c r="SEF5" s="40"/>
      <c r="SEG5" s="73"/>
      <c r="SEH5" s="40"/>
      <c r="SEI5" s="150"/>
      <c r="SEJ5" s="154"/>
      <c r="SEK5" s="16"/>
      <c r="SEL5" s="156"/>
      <c r="SEM5" s="156"/>
      <c r="SEN5" s="40"/>
      <c r="SEO5" s="73"/>
      <c r="SEP5" s="40"/>
      <c r="SEQ5" s="150"/>
      <c r="SER5" s="154"/>
      <c r="SES5" s="16"/>
      <c r="SET5" s="156"/>
      <c r="SEU5" s="156"/>
      <c r="SEV5" s="40"/>
      <c r="SEW5" s="73"/>
      <c r="SEX5" s="40"/>
      <c r="SEY5" s="150"/>
      <c r="SEZ5" s="154"/>
      <c r="SFA5" s="16"/>
      <c r="SFB5" s="156"/>
      <c r="SFC5" s="156"/>
      <c r="SFD5" s="40"/>
      <c r="SFE5" s="73"/>
      <c r="SFF5" s="40"/>
      <c r="SFG5" s="150"/>
      <c r="SFH5" s="154"/>
      <c r="SFI5" s="16"/>
      <c r="SFJ5" s="156"/>
      <c r="SFK5" s="156"/>
      <c r="SFL5" s="40"/>
      <c r="SFM5" s="73"/>
      <c r="SFN5" s="40"/>
      <c r="SFO5" s="150"/>
      <c r="SFP5" s="154"/>
      <c r="SFQ5" s="16"/>
      <c r="SFR5" s="156"/>
      <c r="SFS5" s="156"/>
      <c r="SFT5" s="40"/>
      <c r="SFU5" s="73"/>
      <c r="SFV5" s="40"/>
      <c r="SFW5" s="150"/>
      <c r="SFX5" s="154"/>
      <c r="SFY5" s="16"/>
      <c r="SFZ5" s="156"/>
      <c r="SGA5" s="156"/>
      <c r="SGB5" s="40"/>
      <c r="SGC5" s="73"/>
      <c r="SGD5" s="40"/>
      <c r="SGE5" s="150"/>
      <c r="SGF5" s="154"/>
      <c r="SGG5" s="16"/>
      <c r="SGH5" s="156"/>
      <c r="SGI5" s="156"/>
      <c r="SGJ5" s="40"/>
      <c r="SGK5" s="73"/>
      <c r="SGL5" s="40"/>
      <c r="SGM5" s="150"/>
      <c r="SGN5" s="154"/>
      <c r="SGO5" s="16"/>
      <c r="SGP5" s="156"/>
      <c r="SGQ5" s="156"/>
      <c r="SGR5" s="40"/>
      <c r="SGS5" s="73"/>
      <c r="SGT5" s="40"/>
      <c r="SGU5" s="150"/>
      <c r="SGV5" s="154"/>
      <c r="SGW5" s="16"/>
      <c r="SGX5" s="156"/>
      <c r="SGY5" s="156"/>
      <c r="SGZ5" s="40"/>
      <c r="SHA5" s="73"/>
      <c r="SHB5" s="40"/>
      <c r="SHC5" s="150"/>
      <c r="SHD5" s="154"/>
      <c r="SHE5" s="16"/>
      <c r="SHF5" s="156"/>
      <c r="SHG5" s="156"/>
      <c r="SHH5" s="40"/>
      <c r="SHI5" s="73"/>
      <c r="SHJ5" s="40"/>
      <c r="SHK5" s="150"/>
      <c r="SHL5" s="154"/>
      <c r="SHM5" s="16"/>
      <c r="SHN5" s="156"/>
      <c r="SHO5" s="156"/>
      <c r="SHP5" s="40"/>
      <c r="SHQ5" s="73"/>
      <c r="SHR5" s="40"/>
      <c r="SHS5" s="150"/>
      <c r="SHT5" s="154"/>
      <c r="SHU5" s="16"/>
      <c r="SHV5" s="156"/>
      <c r="SHW5" s="156"/>
      <c r="SHX5" s="40"/>
      <c r="SHY5" s="73"/>
      <c r="SHZ5" s="40"/>
      <c r="SIA5" s="150"/>
      <c r="SIB5" s="154"/>
      <c r="SIC5" s="16"/>
      <c r="SID5" s="156"/>
      <c r="SIE5" s="156"/>
      <c r="SIF5" s="40"/>
      <c r="SIG5" s="73"/>
      <c r="SIH5" s="40"/>
      <c r="SII5" s="150"/>
      <c r="SIJ5" s="154"/>
      <c r="SIK5" s="16"/>
      <c r="SIL5" s="156"/>
      <c r="SIM5" s="156"/>
      <c r="SIN5" s="40"/>
      <c r="SIO5" s="73"/>
      <c r="SIP5" s="40"/>
      <c r="SIQ5" s="150"/>
      <c r="SIR5" s="154"/>
      <c r="SIS5" s="16"/>
      <c r="SIT5" s="156"/>
      <c r="SIU5" s="156"/>
      <c r="SIV5" s="40"/>
      <c r="SIW5" s="73"/>
      <c r="SIX5" s="40"/>
      <c r="SIY5" s="150"/>
      <c r="SIZ5" s="154"/>
      <c r="SJA5" s="16"/>
      <c r="SJB5" s="156"/>
      <c r="SJC5" s="156"/>
      <c r="SJD5" s="40"/>
      <c r="SJE5" s="73"/>
      <c r="SJF5" s="40"/>
      <c r="SJG5" s="150"/>
      <c r="SJH5" s="154"/>
      <c r="SJI5" s="16"/>
      <c r="SJJ5" s="156"/>
      <c r="SJK5" s="156"/>
      <c r="SJL5" s="40"/>
      <c r="SJM5" s="73"/>
      <c r="SJN5" s="40"/>
      <c r="SJO5" s="150"/>
      <c r="SJP5" s="154"/>
      <c r="SJQ5" s="16"/>
      <c r="SJR5" s="156"/>
      <c r="SJS5" s="156"/>
      <c r="SJT5" s="40"/>
      <c r="SJU5" s="73"/>
      <c r="SJV5" s="40"/>
      <c r="SJW5" s="150"/>
      <c r="SJX5" s="154"/>
      <c r="SJY5" s="16"/>
      <c r="SJZ5" s="156"/>
      <c r="SKA5" s="156"/>
      <c r="SKB5" s="40"/>
      <c r="SKC5" s="73"/>
      <c r="SKD5" s="40"/>
      <c r="SKE5" s="150"/>
      <c r="SKF5" s="154"/>
      <c r="SKG5" s="16"/>
      <c r="SKH5" s="156"/>
      <c r="SKI5" s="156"/>
      <c r="SKJ5" s="40"/>
      <c r="SKK5" s="73"/>
      <c r="SKL5" s="40"/>
      <c r="SKM5" s="150"/>
      <c r="SKN5" s="154"/>
      <c r="SKO5" s="16"/>
      <c r="SKP5" s="156"/>
      <c r="SKQ5" s="156"/>
      <c r="SKR5" s="40"/>
      <c r="SKS5" s="73"/>
      <c r="SKT5" s="40"/>
      <c r="SKU5" s="150"/>
      <c r="SKV5" s="154"/>
      <c r="SKW5" s="16"/>
      <c r="SKX5" s="156"/>
      <c r="SKY5" s="156"/>
      <c r="SKZ5" s="40"/>
      <c r="SLA5" s="73"/>
      <c r="SLB5" s="40"/>
      <c r="SLC5" s="150"/>
      <c r="SLD5" s="154"/>
      <c r="SLE5" s="16"/>
      <c r="SLF5" s="156"/>
      <c r="SLG5" s="156"/>
      <c r="SLH5" s="40"/>
      <c r="SLI5" s="73"/>
      <c r="SLJ5" s="40"/>
      <c r="SLK5" s="150"/>
      <c r="SLL5" s="154"/>
      <c r="SLM5" s="16"/>
      <c r="SLN5" s="156"/>
      <c r="SLO5" s="156"/>
      <c r="SLP5" s="40"/>
      <c r="SLQ5" s="73"/>
      <c r="SLR5" s="40"/>
      <c r="SLS5" s="150"/>
      <c r="SLT5" s="154"/>
      <c r="SLU5" s="16"/>
      <c r="SLV5" s="156"/>
      <c r="SLW5" s="156"/>
      <c r="SLX5" s="40"/>
      <c r="SLY5" s="73"/>
      <c r="SLZ5" s="40"/>
      <c r="SMA5" s="150"/>
      <c r="SMB5" s="154"/>
      <c r="SMC5" s="16"/>
      <c r="SMD5" s="156"/>
      <c r="SME5" s="156"/>
      <c r="SMF5" s="40"/>
      <c r="SMG5" s="73"/>
      <c r="SMH5" s="40"/>
      <c r="SMI5" s="150"/>
      <c r="SMJ5" s="154"/>
      <c r="SMK5" s="16"/>
      <c r="SML5" s="156"/>
      <c r="SMM5" s="156"/>
      <c r="SMN5" s="40"/>
      <c r="SMO5" s="73"/>
      <c r="SMP5" s="40"/>
      <c r="SMQ5" s="150"/>
      <c r="SMR5" s="154"/>
      <c r="SMS5" s="16"/>
      <c r="SMT5" s="156"/>
      <c r="SMU5" s="156"/>
      <c r="SMV5" s="40"/>
      <c r="SMW5" s="73"/>
      <c r="SMX5" s="40"/>
      <c r="SMY5" s="150"/>
      <c r="SMZ5" s="154"/>
      <c r="SNA5" s="16"/>
      <c r="SNB5" s="156"/>
      <c r="SNC5" s="156"/>
      <c r="SND5" s="40"/>
      <c r="SNE5" s="73"/>
      <c r="SNF5" s="40"/>
      <c r="SNG5" s="150"/>
      <c r="SNH5" s="154"/>
      <c r="SNI5" s="16"/>
      <c r="SNJ5" s="156"/>
      <c r="SNK5" s="156"/>
      <c r="SNL5" s="40"/>
      <c r="SNM5" s="73"/>
      <c r="SNN5" s="40"/>
      <c r="SNO5" s="150"/>
      <c r="SNP5" s="154"/>
      <c r="SNQ5" s="16"/>
      <c r="SNR5" s="156"/>
      <c r="SNS5" s="156"/>
      <c r="SNT5" s="40"/>
      <c r="SNU5" s="73"/>
      <c r="SNV5" s="40"/>
      <c r="SNW5" s="150"/>
      <c r="SNX5" s="154"/>
      <c r="SNY5" s="16"/>
      <c r="SNZ5" s="156"/>
      <c r="SOA5" s="156"/>
      <c r="SOB5" s="40"/>
      <c r="SOC5" s="73"/>
      <c r="SOD5" s="40"/>
      <c r="SOE5" s="150"/>
      <c r="SOF5" s="154"/>
      <c r="SOG5" s="16"/>
      <c r="SOH5" s="156"/>
      <c r="SOI5" s="156"/>
      <c r="SOJ5" s="40"/>
      <c r="SOK5" s="73"/>
      <c r="SOL5" s="40"/>
      <c r="SOM5" s="150"/>
      <c r="SON5" s="154"/>
      <c r="SOO5" s="16"/>
      <c r="SOP5" s="156"/>
      <c r="SOQ5" s="156"/>
      <c r="SOR5" s="40"/>
      <c r="SOS5" s="73"/>
      <c r="SOT5" s="40"/>
      <c r="SOU5" s="150"/>
      <c r="SOV5" s="154"/>
      <c r="SOW5" s="16"/>
      <c r="SOX5" s="156"/>
      <c r="SOY5" s="156"/>
      <c r="SOZ5" s="40"/>
      <c r="SPA5" s="73"/>
      <c r="SPB5" s="40"/>
      <c r="SPC5" s="150"/>
      <c r="SPD5" s="154"/>
      <c r="SPE5" s="16"/>
      <c r="SPF5" s="156"/>
      <c r="SPG5" s="156"/>
      <c r="SPH5" s="40"/>
      <c r="SPI5" s="73"/>
      <c r="SPJ5" s="40"/>
      <c r="SPK5" s="150"/>
      <c r="SPL5" s="154"/>
      <c r="SPM5" s="16"/>
      <c r="SPN5" s="156"/>
      <c r="SPO5" s="156"/>
      <c r="SPP5" s="40"/>
      <c r="SPQ5" s="73"/>
      <c r="SPR5" s="40"/>
      <c r="SPS5" s="150"/>
      <c r="SPT5" s="154"/>
      <c r="SPU5" s="16"/>
      <c r="SPV5" s="156"/>
      <c r="SPW5" s="156"/>
      <c r="SPX5" s="40"/>
      <c r="SPY5" s="73"/>
      <c r="SPZ5" s="40"/>
      <c r="SQA5" s="150"/>
      <c r="SQB5" s="154"/>
      <c r="SQC5" s="16"/>
      <c r="SQD5" s="156"/>
      <c r="SQE5" s="156"/>
      <c r="SQF5" s="40"/>
      <c r="SQG5" s="73"/>
      <c r="SQH5" s="40"/>
      <c r="SQI5" s="150"/>
      <c r="SQJ5" s="154"/>
      <c r="SQK5" s="16"/>
      <c r="SQL5" s="156"/>
      <c r="SQM5" s="156"/>
      <c r="SQN5" s="40"/>
      <c r="SQO5" s="73"/>
      <c r="SQP5" s="40"/>
      <c r="SQQ5" s="150"/>
      <c r="SQR5" s="154"/>
      <c r="SQS5" s="16"/>
      <c r="SQT5" s="156"/>
      <c r="SQU5" s="156"/>
      <c r="SQV5" s="40"/>
      <c r="SQW5" s="73"/>
      <c r="SQX5" s="40"/>
      <c r="SQY5" s="150"/>
      <c r="SQZ5" s="154"/>
      <c r="SRA5" s="16"/>
      <c r="SRB5" s="156"/>
      <c r="SRC5" s="156"/>
      <c r="SRD5" s="40"/>
      <c r="SRE5" s="73"/>
      <c r="SRF5" s="40"/>
      <c r="SRG5" s="150"/>
      <c r="SRH5" s="154"/>
      <c r="SRI5" s="16"/>
      <c r="SRJ5" s="156"/>
      <c r="SRK5" s="156"/>
      <c r="SRL5" s="40"/>
      <c r="SRM5" s="73"/>
      <c r="SRN5" s="40"/>
      <c r="SRO5" s="150"/>
      <c r="SRP5" s="154"/>
      <c r="SRQ5" s="16"/>
      <c r="SRR5" s="156"/>
      <c r="SRS5" s="156"/>
      <c r="SRT5" s="40"/>
      <c r="SRU5" s="73"/>
      <c r="SRV5" s="40"/>
      <c r="SRW5" s="150"/>
      <c r="SRX5" s="154"/>
      <c r="SRY5" s="16"/>
      <c r="SRZ5" s="156"/>
      <c r="SSA5" s="156"/>
      <c r="SSB5" s="40"/>
      <c r="SSC5" s="73"/>
      <c r="SSD5" s="40"/>
      <c r="SSE5" s="150"/>
      <c r="SSF5" s="154"/>
      <c r="SSG5" s="16"/>
      <c r="SSH5" s="156"/>
      <c r="SSI5" s="156"/>
      <c r="SSJ5" s="40"/>
      <c r="SSK5" s="73"/>
      <c r="SSL5" s="40"/>
      <c r="SSM5" s="150"/>
      <c r="SSN5" s="154"/>
      <c r="SSO5" s="16"/>
      <c r="SSP5" s="156"/>
      <c r="SSQ5" s="156"/>
      <c r="SSR5" s="40"/>
      <c r="SSS5" s="73"/>
      <c r="SST5" s="40"/>
      <c r="SSU5" s="150"/>
      <c r="SSV5" s="154"/>
      <c r="SSW5" s="16"/>
      <c r="SSX5" s="156"/>
      <c r="SSY5" s="156"/>
      <c r="SSZ5" s="40"/>
      <c r="STA5" s="73"/>
      <c r="STB5" s="40"/>
      <c r="STC5" s="150"/>
      <c r="STD5" s="154"/>
      <c r="STE5" s="16"/>
      <c r="STF5" s="156"/>
      <c r="STG5" s="156"/>
      <c r="STH5" s="40"/>
      <c r="STI5" s="73"/>
      <c r="STJ5" s="40"/>
      <c r="STK5" s="150"/>
      <c r="STL5" s="154"/>
      <c r="STM5" s="16"/>
      <c r="STN5" s="156"/>
      <c r="STO5" s="156"/>
      <c r="STP5" s="40"/>
      <c r="STQ5" s="73"/>
      <c r="STR5" s="40"/>
      <c r="STS5" s="150"/>
      <c r="STT5" s="154"/>
      <c r="STU5" s="16"/>
      <c r="STV5" s="156"/>
      <c r="STW5" s="156"/>
      <c r="STX5" s="40"/>
      <c r="STY5" s="73"/>
      <c r="STZ5" s="40"/>
      <c r="SUA5" s="150"/>
      <c r="SUB5" s="154"/>
      <c r="SUC5" s="16"/>
      <c r="SUD5" s="156"/>
      <c r="SUE5" s="156"/>
      <c r="SUF5" s="40"/>
      <c r="SUG5" s="73"/>
      <c r="SUH5" s="40"/>
      <c r="SUI5" s="150"/>
      <c r="SUJ5" s="154"/>
      <c r="SUK5" s="16"/>
      <c r="SUL5" s="156"/>
      <c r="SUM5" s="156"/>
      <c r="SUN5" s="40"/>
      <c r="SUO5" s="73"/>
      <c r="SUP5" s="40"/>
      <c r="SUQ5" s="150"/>
      <c r="SUR5" s="154"/>
      <c r="SUS5" s="16"/>
      <c r="SUT5" s="156"/>
      <c r="SUU5" s="156"/>
      <c r="SUV5" s="40"/>
      <c r="SUW5" s="73"/>
      <c r="SUX5" s="40"/>
      <c r="SUY5" s="150"/>
      <c r="SUZ5" s="154"/>
      <c r="SVA5" s="16"/>
      <c r="SVB5" s="156"/>
      <c r="SVC5" s="156"/>
      <c r="SVD5" s="40"/>
      <c r="SVE5" s="73"/>
      <c r="SVF5" s="40"/>
      <c r="SVG5" s="150"/>
      <c r="SVH5" s="154"/>
      <c r="SVI5" s="16"/>
      <c r="SVJ5" s="156"/>
      <c r="SVK5" s="156"/>
      <c r="SVL5" s="40"/>
      <c r="SVM5" s="73"/>
      <c r="SVN5" s="40"/>
      <c r="SVO5" s="150"/>
      <c r="SVP5" s="154"/>
      <c r="SVQ5" s="16"/>
      <c r="SVR5" s="156"/>
      <c r="SVS5" s="156"/>
      <c r="SVT5" s="40"/>
      <c r="SVU5" s="73"/>
      <c r="SVV5" s="40"/>
      <c r="SVW5" s="150"/>
      <c r="SVX5" s="154"/>
      <c r="SVY5" s="16"/>
      <c r="SVZ5" s="156"/>
      <c r="SWA5" s="156"/>
      <c r="SWB5" s="40"/>
      <c r="SWC5" s="73"/>
      <c r="SWD5" s="40"/>
      <c r="SWE5" s="150"/>
      <c r="SWF5" s="154"/>
      <c r="SWG5" s="16"/>
      <c r="SWH5" s="156"/>
      <c r="SWI5" s="156"/>
      <c r="SWJ5" s="40"/>
      <c r="SWK5" s="73"/>
      <c r="SWL5" s="40"/>
      <c r="SWM5" s="150"/>
      <c r="SWN5" s="154"/>
      <c r="SWO5" s="16"/>
      <c r="SWP5" s="156"/>
      <c r="SWQ5" s="156"/>
      <c r="SWR5" s="40"/>
      <c r="SWS5" s="73"/>
      <c r="SWT5" s="40"/>
      <c r="SWU5" s="150"/>
      <c r="SWV5" s="154"/>
      <c r="SWW5" s="16"/>
      <c r="SWX5" s="156"/>
      <c r="SWY5" s="156"/>
      <c r="SWZ5" s="40"/>
      <c r="SXA5" s="73"/>
      <c r="SXB5" s="40"/>
      <c r="SXC5" s="150"/>
      <c r="SXD5" s="154"/>
      <c r="SXE5" s="16"/>
      <c r="SXF5" s="156"/>
      <c r="SXG5" s="156"/>
      <c r="SXH5" s="40"/>
      <c r="SXI5" s="73"/>
      <c r="SXJ5" s="40"/>
      <c r="SXK5" s="150"/>
      <c r="SXL5" s="154"/>
      <c r="SXM5" s="16"/>
      <c r="SXN5" s="156"/>
      <c r="SXO5" s="156"/>
      <c r="SXP5" s="40"/>
      <c r="SXQ5" s="73"/>
      <c r="SXR5" s="40"/>
      <c r="SXS5" s="150"/>
      <c r="SXT5" s="154"/>
      <c r="SXU5" s="16"/>
      <c r="SXV5" s="156"/>
      <c r="SXW5" s="156"/>
      <c r="SXX5" s="40"/>
      <c r="SXY5" s="73"/>
      <c r="SXZ5" s="40"/>
      <c r="SYA5" s="150"/>
      <c r="SYB5" s="154"/>
      <c r="SYC5" s="16"/>
      <c r="SYD5" s="156"/>
      <c r="SYE5" s="156"/>
      <c r="SYF5" s="40"/>
      <c r="SYG5" s="73"/>
      <c r="SYH5" s="40"/>
      <c r="SYI5" s="150"/>
      <c r="SYJ5" s="154"/>
      <c r="SYK5" s="16"/>
      <c r="SYL5" s="156"/>
      <c r="SYM5" s="156"/>
      <c r="SYN5" s="40"/>
      <c r="SYO5" s="73"/>
      <c r="SYP5" s="40"/>
      <c r="SYQ5" s="150"/>
      <c r="SYR5" s="154"/>
      <c r="SYS5" s="16"/>
      <c r="SYT5" s="156"/>
      <c r="SYU5" s="156"/>
      <c r="SYV5" s="40"/>
      <c r="SYW5" s="73"/>
      <c r="SYX5" s="40"/>
      <c r="SYY5" s="150"/>
      <c r="SYZ5" s="154"/>
      <c r="SZA5" s="16"/>
      <c r="SZB5" s="156"/>
      <c r="SZC5" s="156"/>
      <c r="SZD5" s="40"/>
      <c r="SZE5" s="73"/>
      <c r="SZF5" s="40"/>
      <c r="SZG5" s="150"/>
      <c r="SZH5" s="154"/>
      <c r="SZI5" s="16"/>
      <c r="SZJ5" s="156"/>
      <c r="SZK5" s="156"/>
      <c r="SZL5" s="40"/>
      <c r="SZM5" s="73"/>
      <c r="SZN5" s="40"/>
      <c r="SZO5" s="150"/>
      <c r="SZP5" s="154"/>
      <c r="SZQ5" s="16"/>
      <c r="SZR5" s="156"/>
      <c r="SZS5" s="156"/>
      <c r="SZT5" s="40"/>
      <c r="SZU5" s="73"/>
      <c r="SZV5" s="40"/>
      <c r="SZW5" s="150"/>
      <c r="SZX5" s="154"/>
      <c r="SZY5" s="16"/>
      <c r="SZZ5" s="156"/>
      <c r="TAA5" s="156"/>
      <c r="TAB5" s="40"/>
      <c r="TAC5" s="73"/>
      <c r="TAD5" s="40"/>
      <c r="TAE5" s="150"/>
      <c r="TAF5" s="154"/>
      <c r="TAG5" s="16"/>
      <c r="TAH5" s="156"/>
      <c r="TAI5" s="156"/>
      <c r="TAJ5" s="40"/>
      <c r="TAK5" s="73"/>
      <c r="TAL5" s="40"/>
      <c r="TAM5" s="150"/>
      <c r="TAN5" s="154"/>
      <c r="TAO5" s="16"/>
      <c r="TAP5" s="156"/>
      <c r="TAQ5" s="156"/>
      <c r="TAR5" s="40"/>
      <c r="TAS5" s="73"/>
      <c r="TAT5" s="40"/>
      <c r="TAU5" s="150"/>
      <c r="TAV5" s="154"/>
      <c r="TAW5" s="16"/>
      <c r="TAX5" s="156"/>
      <c r="TAY5" s="156"/>
      <c r="TAZ5" s="40"/>
      <c r="TBA5" s="73"/>
      <c r="TBB5" s="40"/>
      <c r="TBC5" s="150"/>
      <c r="TBD5" s="154"/>
      <c r="TBE5" s="16"/>
      <c r="TBF5" s="156"/>
      <c r="TBG5" s="156"/>
      <c r="TBH5" s="40"/>
      <c r="TBI5" s="73"/>
      <c r="TBJ5" s="40"/>
      <c r="TBK5" s="150"/>
      <c r="TBL5" s="154"/>
      <c r="TBM5" s="16"/>
      <c r="TBN5" s="156"/>
      <c r="TBO5" s="156"/>
      <c r="TBP5" s="40"/>
      <c r="TBQ5" s="73"/>
      <c r="TBR5" s="40"/>
      <c r="TBS5" s="150"/>
      <c r="TBT5" s="154"/>
      <c r="TBU5" s="16"/>
      <c r="TBV5" s="156"/>
      <c r="TBW5" s="156"/>
      <c r="TBX5" s="40"/>
      <c r="TBY5" s="73"/>
      <c r="TBZ5" s="40"/>
      <c r="TCA5" s="150"/>
      <c r="TCB5" s="154"/>
      <c r="TCC5" s="16"/>
      <c r="TCD5" s="156"/>
      <c r="TCE5" s="156"/>
      <c r="TCF5" s="40"/>
      <c r="TCG5" s="73"/>
      <c r="TCH5" s="40"/>
      <c r="TCI5" s="150"/>
      <c r="TCJ5" s="154"/>
      <c r="TCK5" s="16"/>
      <c r="TCL5" s="156"/>
      <c r="TCM5" s="156"/>
      <c r="TCN5" s="40"/>
      <c r="TCO5" s="73"/>
      <c r="TCP5" s="40"/>
      <c r="TCQ5" s="150"/>
      <c r="TCR5" s="154"/>
      <c r="TCS5" s="16"/>
      <c r="TCT5" s="156"/>
      <c r="TCU5" s="156"/>
      <c r="TCV5" s="40"/>
      <c r="TCW5" s="73"/>
      <c r="TCX5" s="40"/>
      <c r="TCY5" s="150"/>
      <c r="TCZ5" s="154"/>
      <c r="TDA5" s="16"/>
      <c r="TDB5" s="156"/>
      <c r="TDC5" s="156"/>
      <c r="TDD5" s="40"/>
      <c r="TDE5" s="73"/>
      <c r="TDF5" s="40"/>
      <c r="TDG5" s="150"/>
      <c r="TDH5" s="154"/>
      <c r="TDI5" s="16"/>
      <c r="TDJ5" s="156"/>
      <c r="TDK5" s="156"/>
      <c r="TDL5" s="40"/>
      <c r="TDM5" s="73"/>
      <c r="TDN5" s="40"/>
      <c r="TDO5" s="150"/>
      <c r="TDP5" s="154"/>
      <c r="TDQ5" s="16"/>
      <c r="TDR5" s="156"/>
      <c r="TDS5" s="156"/>
      <c r="TDT5" s="40"/>
      <c r="TDU5" s="73"/>
      <c r="TDV5" s="40"/>
      <c r="TDW5" s="150"/>
      <c r="TDX5" s="154"/>
      <c r="TDY5" s="16"/>
      <c r="TDZ5" s="156"/>
      <c r="TEA5" s="156"/>
      <c r="TEB5" s="40"/>
      <c r="TEC5" s="73"/>
      <c r="TED5" s="40"/>
      <c r="TEE5" s="150"/>
      <c r="TEF5" s="154"/>
      <c r="TEG5" s="16"/>
      <c r="TEH5" s="156"/>
      <c r="TEI5" s="156"/>
      <c r="TEJ5" s="40"/>
      <c r="TEK5" s="73"/>
      <c r="TEL5" s="40"/>
      <c r="TEM5" s="150"/>
      <c r="TEN5" s="154"/>
      <c r="TEO5" s="16"/>
      <c r="TEP5" s="156"/>
      <c r="TEQ5" s="156"/>
      <c r="TER5" s="40"/>
      <c r="TES5" s="73"/>
      <c r="TET5" s="40"/>
      <c r="TEU5" s="150"/>
      <c r="TEV5" s="154"/>
      <c r="TEW5" s="16"/>
      <c r="TEX5" s="156"/>
      <c r="TEY5" s="156"/>
      <c r="TEZ5" s="40"/>
      <c r="TFA5" s="73"/>
      <c r="TFB5" s="40"/>
      <c r="TFC5" s="150"/>
      <c r="TFD5" s="154"/>
      <c r="TFE5" s="16"/>
      <c r="TFF5" s="156"/>
      <c r="TFG5" s="156"/>
      <c r="TFH5" s="40"/>
      <c r="TFI5" s="73"/>
      <c r="TFJ5" s="40"/>
      <c r="TFK5" s="150"/>
      <c r="TFL5" s="154"/>
      <c r="TFM5" s="16"/>
      <c r="TFN5" s="156"/>
      <c r="TFO5" s="156"/>
      <c r="TFP5" s="40"/>
      <c r="TFQ5" s="73"/>
      <c r="TFR5" s="40"/>
      <c r="TFS5" s="150"/>
      <c r="TFT5" s="154"/>
      <c r="TFU5" s="16"/>
      <c r="TFV5" s="156"/>
      <c r="TFW5" s="156"/>
      <c r="TFX5" s="40"/>
      <c r="TFY5" s="73"/>
      <c r="TFZ5" s="40"/>
      <c r="TGA5" s="150"/>
      <c r="TGB5" s="154"/>
      <c r="TGC5" s="16"/>
      <c r="TGD5" s="156"/>
      <c r="TGE5" s="156"/>
      <c r="TGF5" s="40"/>
      <c r="TGG5" s="73"/>
      <c r="TGH5" s="40"/>
      <c r="TGI5" s="150"/>
      <c r="TGJ5" s="154"/>
      <c r="TGK5" s="16"/>
      <c r="TGL5" s="156"/>
      <c r="TGM5" s="156"/>
      <c r="TGN5" s="40"/>
      <c r="TGO5" s="73"/>
      <c r="TGP5" s="40"/>
      <c r="TGQ5" s="150"/>
      <c r="TGR5" s="154"/>
      <c r="TGS5" s="16"/>
      <c r="TGT5" s="156"/>
      <c r="TGU5" s="156"/>
      <c r="TGV5" s="40"/>
      <c r="TGW5" s="73"/>
      <c r="TGX5" s="40"/>
      <c r="TGY5" s="150"/>
      <c r="TGZ5" s="154"/>
      <c r="THA5" s="16"/>
      <c r="THB5" s="156"/>
      <c r="THC5" s="156"/>
      <c r="THD5" s="40"/>
      <c r="THE5" s="73"/>
      <c r="THF5" s="40"/>
      <c r="THG5" s="150"/>
      <c r="THH5" s="154"/>
      <c r="THI5" s="16"/>
      <c r="THJ5" s="156"/>
      <c r="THK5" s="156"/>
      <c r="THL5" s="40"/>
      <c r="THM5" s="73"/>
      <c r="THN5" s="40"/>
      <c r="THO5" s="150"/>
      <c r="THP5" s="154"/>
      <c r="THQ5" s="16"/>
      <c r="THR5" s="156"/>
      <c r="THS5" s="156"/>
      <c r="THT5" s="40"/>
      <c r="THU5" s="73"/>
      <c r="THV5" s="40"/>
      <c r="THW5" s="150"/>
      <c r="THX5" s="154"/>
      <c r="THY5" s="16"/>
      <c r="THZ5" s="156"/>
      <c r="TIA5" s="156"/>
      <c r="TIB5" s="40"/>
      <c r="TIC5" s="73"/>
      <c r="TID5" s="40"/>
      <c r="TIE5" s="150"/>
      <c r="TIF5" s="154"/>
      <c r="TIG5" s="16"/>
      <c r="TIH5" s="156"/>
      <c r="TII5" s="156"/>
      <c r="TIJ5" s="40"/>
      <c r="TIK5" s="73"/>
      <c r="TIL5" s="40"/>
      <c r="TIM5" s="150"/>
      <c r="TIN5" s="154"/>
      <c r="TIO5" s="16"/>
      <c r="TIP5" s="156"/>
      <c r="TIQ5" s="156"/>
      <c r="TIR5" s="40"/>
      <c r="TIS5" s="73"/>
      <c r="TIT5" s="40"/>
      <c r="TIU5" s="150"/>
      <c r="TIV5" s="154"/>
      <c r="TIW5" s="16"/>
      <c r="TIX5" s="156"/>
      <c r="TIY5" s="156"/>
      <c r="TIZ5" s="40"/>
      <c r="TJA5" s="73"/>
      <c r="TJB5" s="40"/>
      <c r="TJC5" s="150"/>
      <c r="TJD5" s="154"/>
      <c r="TJE5" s="16"/>
      <c r="TJF5" s="156"/>
      <c r="TJG5" s="156"/>
      <c r="TJH5" s="40"/>
      <c r="TJI5" s="73"/>
      <c r="TJJ5" s="40"/>
      <c r="TJK5" s="150"/>
      <c r="TJL5" s="154"/>
      <c r="TJM5" s="16"/>
      <c r="TJN5" s="156"/>
      <c r="TJO5" s="156"/>
      <c r="TJP5" s="40"/>
      <c r="TJQ5" s="73"/>
      <c r="TJR5" s="40"/>
      <c r="TJS5" s="150"/>
      <c r="TJT5" s="154"/>
      <c r="TJU5" s="16"/>
      <c r="TJV5" s="156"/>
      <c r="TJW5" s="156"/>
      <c r="TJX5" s="40"/>
      <c r="TJY5" s="73"/>
      <c r="TJZ5" s="40"/>
      <c r="TKA5" s="150"/>
      <c r="TKB5" s="154"/>
      <c r="TKC5" s="16"/>
      <c r="TKD5" s="156"/>
      <c r="TKE5" s="156"/>
      <c r="TKF5" s="40"/>
      <c r="TKG5" s="73"/>
      <c r="TKH5" s="40"/>
      <c r="TKI5" s="150"/>
      <c r="TKJ5" s="154"/>
      <c r="TKK5" s="16"/>
      <c r="TKL5" s="156"/>
      <c r="TKM5" s="156"/>
      <c r="TKN5" s="40"/>
      <c r="TKO5" s="73"/>
      <c r="TKP5" s="40"/>
      <c r="TKQ5" s="150"/>
      <c r="TKR5" s="154"/>
      <c r="TKS5" s="16"/>
      <c r="TKT5" s="156"/>
      <c r="TKU5" s="156"/>
      <c r="TKV5" s="40"/>
      <c r="TKW5" s="73"/>
      <c r="TKX5" s="40"/>
      <c r="TKY5" s="150"/>
      <c r="TKZ5" s="154"/>
      <c r="TLA5" s="16"/>
      <c r="TLB5" s="156"/>
      <c r="TLC5" s="156"/>
      <c r="TLD5" s="40"/>
      <c r="TLE5" s="73"/>
      <c r="TLF5" s="40"/>
      <c r="TLG5" s="150"/>
      <c r="TLH5" s="154"/>
      <c r="TLI5" s="16"/>
      <c r="TLJ5" s="156"/>
      <c r="TLK5" s="156"/>
      <c r="TLL5" s="40"/>
      <c r="TLM5" s="73"/>
      <c r="TLN5" s="40"/>
      <c r="TLO5" s="150"/>
      <c r="TLP5" s="154"/>
      <c r="TLQ5" s="16"/>
      <c r="TLR5" s="156"/>
      <c r="TLS5" s="156"/>
      <c r="TLT5" s="40"/>
      <c r="TLU5" s="73"/>
      <c r="TLV5" s="40"/>
      <c r="TLW5" s="150"/>
      <c r="TLX5" s="154"/>
      <c r="TLY5" s="16"/>
      <c r="TLZ5" s="156"/>
      <c r="TMA5" s="156"/>
      <c r="TMB5" s="40"/>
      <c r="TMC5" s="73"/>
      <c r="TMD5" s="40"/>
      <c r="TME5" s="150"/>
      <c r="TMF5" s="154"/>
      <c r="TMG5" s="16"/>
      <c r="TMH5" s="156"/>
      <c r="TMI5" s="156"/>
      <c r="TMJ5" s="40"/>
      <c r="TMK5" s="73"/>
      <c r="TML5" s="40"/>
      <c r="TMM5" s="150"/>
      <c r="TMN5" s="154"/>
      <c r="TMO5" s="16"/>
      <c r="TMP5" s="156"/>
      <c r="TMQ5" s="156"/>
      <c r="TMR5" s="40"/>
      <c r="TMS5" s="73"/>
      <c r="TMT5" s="40"/>
      <c r="TMU5" s="150"/>
      <c r="TMV5" s="154"/>
      <c r="TMW5" s="16"/>
      <c r="TMX5" s="156"/>
      <c r="TMY5" s="156"/>
      <c r="TMZ5" s="40"/>
      <c r="TNA5" s="73"/>
      <c r="TNB5" s="40"/>
      <c r="TNC5" s="150"/>
      <c r="TND5" s="154"/>
      <c r="TNE5" s="16"/>
      <c r="TNF5" s="156"/>
      <c r="TNG5" s="156"/>
      <c r="TNH5" s="40"/>
      <c r="TNI5" s="73"/>
      <c r="TNJ5" s="40"/>
      <c r="TNK5" s="150"/>
      <c r="TNL5" s="154"/>
      <c r="TNM5" s="16"/>
      <c r="TNN5" s="156"/>
      <c r="TNO5" s="156"/>
      <c r="TNP5" s="40"/>
      <c r="TNQ5" s="73"/>
      <c r="TNR5" s="40"/>
      <c r="TNS5" s="150"/>
      <c r="TNT5" s="154"/>
      <c r="TNU5" s="16"/>
      <c r="TNV5" s="156"/>
      <c r="TNW5" s="156"/>
      <c r="TNX5" s="40"/>
      <c r="TNY5" s="73"/>
      <c r="TNZ5" s="40"/>
      <c r="TOA5" s="150"/>
      <c r="TOB5" s="154"/>
      <c r="TOC5" s="16"/>
      <c r="TOD5" s="156"/>
      <c r="TOE5" s="156"/>
      <c r="TOF5" s="40"/>
      <c r="TOG5" s="73"/>
      <c r="TOH5" s="40"/>
      <c r="TOI5" s="150"/>
      <c r="TOJ5" s="154"/>
      <c r="TOK5" s="16"/>
      <c r="TOL5" s="156"/>
      <c r="TOM5" s="156"/>
      <c r="TON5" s="40"/>
      <c r="TOO5" s="73"/>
      <c r="TOP5" s="40"/>
      <c r="TOQ5" s="150"/>
      <c r="TOR5" s="154"/>
      <c r="TOS5" s="16"/>
      <c r="TOT5" s="156"/>
      <c r="TOU5" s="156"/>
      <c r="TOV5" s="40"/>
      <c r="TOW5" s="73"/>
      <c r="TOX5" s="40"/>
      <c r="TOY5" s="150"/>
      <c r="TOZ5" s="154"/>
      <c r="TPA5" s="16"/>
      <c r="TPB5" s="156"/>
      <c r="TPC5" s="156"/>
      <c r="TPD5" s="40"/>
      <c r="TPE5" s="73"/>
      <c r="TPF5" s="40"/>
      <c r="TPG5" s="150"/>
      <c r="TPH5" s="154"/>
      <c r="TPI5" s="16"/>
      <c r="TPJ5" s="156"/>
      <c r="TPK5" s="156"/>
      <c r="TPL5" s="40"/>
      <c r="TPM5" s="73"/>
      <c r="TPN5" s="40"/>
      <c r="TPO5" s="150"/>
      <c r="TPP5" s="154"/>
      <c r="TPQ5" s="16"/>
      <c r="TPR5" s="156"/>
      <c r="TPS5" s="156"/>
      <c r="TPT5" s="40"/>
      <c r="TPU5" s="73"/>
      <c r="TPV5" s="40"/>
      <c r="TPW5" s="150"/>
      <c r="TPX5" s="154"/>
      <c r="TPY5" s="16"/>
      <c r="TPZ5" s="156"/>
      <c r="TQA5" s="156"/>
      <c r="TQB5" s="40"/>
      <c r="TQC5" s="73"/>
      <c r="TQD5" s="40"/>
      <c r="TQE5" s="150"/>
      <c r="TQF5" s="154"/>
      <c r="TQG5" s="16"/>
      <c r="TQH5" s="156"/>
      <c r="TQI5" s="156"/>
      <c r="TQJ5" s="40"/>
      <c r="TQK5" s="73"/>
      <c r="TQL5" s="40"/>
      <c r="TQM5" s="150"/>
      <c r="TQN5" s="154"/>
      <c r="TQO5" s="16"/>
      <c r="TQP5" s="156"/>
      <c r="TQQ5" s="156"/>
      <c r="TQR5" s="40"/>
      <c r="TQS5" s="73"/>
      <c r="TQT5" s="40"/>
      <c r="TQU5" s="150"/>
      <c r="TQV5" s="154"/>
      <c r="TQW5" s="16"/>
      <c r="TQX5" s="156"/>
      <c r="TQY5" s="156"/>
      <c r="TQZ5" s="40"/>
      <c r="TRA5" s="73"/>
      <c r="TRB5" s="40"/>
      <c r="TRC5" s="150"/>
      <c r="TRD5" s="154"/>
      <c r="TRE5" s="16"/>
      <c r="TRF5" s="156"/>
      <c r="TRG5" s="156"/>
      <c r="TRH5" s="40"/>
      <c r="TRI5" s="73"/>
      <c r="TRJ5" s="40"/>
      <c r="TRK5" s="150"/>
      <c r="TRL5" s="154"/>
      <c r="TRM5" s="16"/>
      <c r="TRN5" s="156"/>
      <c r="TRO5" s="156"/>
      <c r="TRP5" s="40"/>
      <c r="TRQ5" s="73"/>
      <c r="TRR5" s="40"/>
      <c r="TRS5" s="150"/>
      <c r="TRT5" s="154"/>
      <c r="TRU5" s="16"/>
      <c r="TRV5" s="156"/>
      <c r="TRW5" s="156"/>
      <c r="TRX5" s="40"/>
      <c r="TRY5" s="73"/>
      <c r="TRZ5" s="40"/>
      <c r="TSA5" s="150"/>
      <c r="TSB5" s="154"/>
      <c r="TSC5" s="16"/>
      <c r="TSD5" s="156"/>
      <c r="TSE5" s="156"/>
      <c r="TSF5" s="40"/>
      <c r="TSG5" s="73"/>
      <c r="TSH5" s="40"/>
      <c r="TSI5" s="150"/>
      <c r="TSJ5" s="154"/>
      <c r="TSK5" s="16"/>
      <c r="TSL5" s="156"/>
      <c r="TSM5" s="156"/>
      <c r="TSN5" s="40"/>
      <c r="TSO5" s="73"/>
      <c r="TSP5" s="40"/>
      <c r="TSQ5" s="150"/>
      <c r="TSR5" s="154"/>
      <c r="TSS5" s="16"/>
      <c r="TST5" s="156"/>
      <c r="TSU5" s="156"/>
      <c r="TSV5" s="40"/>
      <c r="TSW5" s="73"/>
      <c r="TSX5" s="40"/>
      <c r="TSY5" s="150"/>
      <c r="TSZ5" s="154"/>
      <c r="TTA5" s="16"/>
      <c r="TTB5" s="156"/>
      <c r="TTC5" s="156"/>
      <c r="TTD5" s="40"/>
      <c r="TTE5" s="73"/>
      <c r="TTF5" s="40"/>
      <c r="TTG5" s="150"/>
      <c r="TTH5" s="154"/>
      <c r="TTI5" s="16"/>
      <c r="TTJ5" s="156"/>
      <c r="TTK5" s="156"/>
      <c r="TTL5" s="40"/>
      <c r="TTM5" s="73"/>
      <c r="TTN5" s="40"/>
      <c r="TTO5" s="150"/>
      <c r="TTP5" s="154"/>
      <c r="TTQ5" s="16"/>
      <c r="TTR5" s="156"/>
      <c r="TTS5" s="156"/>
      <c r="TTT5" s="40"/>
      <c r="TTU5" s="73"/>
      <c r="TTV5" s="40"/>
      <c r="TTW5" s="150"/>
      <c r="TTX5" s="154"/>
      <c r="TTY5" s="16"/>
      <c r="TTZ5" s="156"/>
      <c r="TUA5" s="156"/>
      <c r="TUB5" s="40"/>
      <c r="TUC5" s="73"/>
      <c r="TUD5" s="40"/>
      <c r="TUE5" s="150"/>
      <c r="TUF5" s="154"/>
      <c r="TUG5" s="16"/>
      <c r="TUH5" s="156"/>
      <c r="TUI5" s="156"/>
      <c r="TUJ5" s="40"/>
      <c r="TUK5" s="73"/>
      <c r="TUL5" s="40"/>
      <c r="TUM5" s="150"/>
      <c r="TUN5" s="154"/>
      <c r="TUO5" s="16"/>
      <c r="TUP5" s="156"/>
      <c r="TUQ5" s="156"/>
      <c r="TUR5" s="40"/>
      <c r="TUS5" s="73"/>
      <c r="TUT5" s="40"/>
      <c r="TUU5" s="150"/>
      <c r="TUV5" s="154"/>
      <c r="TUW5" s="16"/>
      <c r="TUX5" s="156"/>
      <c r="TUY5" s="156"/>
      <c r="TUZ5" s="40"/>
      <c r="TVA5" s="73"/>
      <c r="TVB5" s="40"/>
      <c r="TVC5" s="150"/>
      <c r="TVD5" s="154"/>
      <c r="TVE5" s="16"/>
      <c r="TVF5" s="156"/>
      <c r="TVG5" s="156"/>
      <c r="TVH5" s="40"/>
      <c r="TVI5" s="73"/>
      <c r="TVJ5" s="40"/>
      <c r="TVK5" s="150"/>
      <c r="TVL5" s="154"/>
      <c r="TVM5" s="16"/>
      <c r="TVN5" s="156"/>
      <c r="TVO5" s="156"/>
      <c r="TVP5" s="40"/>
      <c r="TVQ5" s="73"/>
      <c r="TVR5" s="40"/>
      <c r="TVS5" s="150"/>
      <c r="TVT5" s="154"/>
      <c r="TVU5" s="16"/>
      <c r="TVV5" s="156"/>
      <c r="TVW5" s="156"/>
      <c r="TVX5" s="40"/>
      <c r="TVY5" s="73"/>
      <c r="TVZ5" s="40"/>
      <c r="TWA5" s="150"/>
      <c r="TWB5" s="154"/>
      <c r="TWC5" s="16"/>
      <c r="TWD5" s="156"/>
      <c r="TWE5" s="156"/>
      <c r="TWF5" s="40"/>
      <c r="TWG5" s="73"/>
      <c r="TWH5" s="40"/>
      <c r="TWI5" s="150"/>
      <c r="TWJ5" s="154"/>
      <c r="TWK5" s="16"/>
      <c r="TWL5" s="156"/>
      <c r="TWM5" s="156"/>
      <c r="TWN5" s="40"/>
      <c r="TWO5" s="73"/>
      <c r="TWP5" s="40"/>
      <c r="TWQ5" s="150"/>
      <c r="TWR5" s="154"/>
      <c r="TWS5" s="16"/>
      <c r="TWT5" s="156"/>
      <c r="TWU5" s="156"/>
      <c r="TWV5" s="40"/>
      <c r="TWW5" s="73"/>
      <c r="TWX5" s="40"/>
      <c r="TWY5" s="150"/>
      <c r="TWZ5" s="154"/>
      <c r="TXA5" s="16"/>
      <c r="TXB5" s="156"/>
      <c r="TXC5" s="156"/>
      <c r="TXD5" s="40"/>
      <c r="TXE5" s="73"/>
      <c r="TXF5" s="40"/>
      <c r="TXG5" s="150"/>
      <c r="TXH5" s="154"/>
      <c r="TXI5" s="16"/>
      <c r="TXJ5" s="156"/>
      <c r="TXK5" s="156"/>
      <c r="TXL5" s="40"/>
      <c r="TXM5" s="73"/>
      <c r="TXN5" s="40"/>
      <c r="TXO5" s="150"/>
      <c r="TXP5" s="154"/>
      <c r="TXQ5" s="16"/>
      <c r="TXR5" s="156"/>
      <c r="TXS5" s="156"/>
      <c r="TXT5" s="40"/>
      <c r="TXU5" s="73"/>
      <c r="TXV5" s="40"/>
      <c r="TXW5" s="150"/>
      <c r="TXX5" s="154"/>
      <c r="TXY5" s="16"/>
      <c r="TXZ5" s="156"/>
      <c r="TYA5" s="156"/>
      <c r="TYB5" s="40"/>
      <c r="TYC5" s="73"/>
      <c r="TYD5" s="40"/>
      <c r="TYE5" s="150"/>
      <c r="TYF5" s="154"/>
      <c r="TYG5" s="16"/>
      <c r="TYH5" s="156"/>
      <c r="TYI5" s="156"/>
      <c r="TYJ5" s="40"/>
      <c r="TYK5" s="73"/>
      <c r="TYL5" s="40"/>
      <c r="TYM5" s="150"/>
      <c r="TYN5" s="154"/>
      <c r="TYO5" s="16"/>
      <c r="TYP5" s="156"/>
      <c r="TYQ5" s="156"/>
      <c r="TYR5" s="40"/>
      <c r="TYS5" s="73"/>
      <c r="TYT5" s="40"/>
      <c r="TYU5" s="150"/>
      <c r="TYV5" s="154"/>
      <c r="TYW5" s="16"/>
      <c r="TYX5" s="156"/>
      <c r="TYY5" s="156"/>
      <c r="TYZ5" s="40"/>
      <c r="TZA5" s="73"/>
      <c r="TZB5" s="40"/>
      <c r="TZC5" s="150"/>
      <c r="TZD5" s="154"/>
      <c r="TZE5" s="16"/>
      <c r="TZF5" s="156"/>
      <c r="TZG5" s="156"/>
      <c r="TZH5" s="40"/>
      <c r="TZI5" s="73"/>
      <c r="TZJ5" s="40"/>
      <c r="TZK5" s="150"/>
      <c r="TZL5" s="154"/>
      <c r="TZM5" s="16"/>
      <c r="TZN5" s="156"/>
      <c r="TZO5" s="156"/>
      <c r="TZP5" s="40"/>
      <c r="TZQ5" s="73"/>
      <c r="TZR5" s="40"/>
      <c r="TZS5" s="150"/>
      <c r="TZT5" s="154"/>
      <c r="TZU5" s="16"/>
      <c r="TZV5" s="156"/>
      <c r="TZW5" s="156"/>
      <c r="TZX5" s="40"/>
      <c r="TZY5" s="73"/>
      <c r="TZZ5" s="40"/>
      <c r="UAA5" s="150"/>
      <c r="UAB5" s="154"/>
      <c r="UAC5" s="16"/>
      <c r="UAD5" s="156"/>
      <c r="UAE5" s="156"/>
      <c r="UAF5" s="40"/>
      <c r="UAG5" s="73"/>
      <c r="UAH5" s="40"/>
      <c r="UAI5" s="150"/>
      <c r="UAJ5" s="154"/>
      <c r="UAK5" s="16"/>
      <c r="UAL5" s="156"/>
      <c r="UAM5" s="156"/>
      <c r="UAN5" s="40"/>
      <c r="UAO5" s="73"/>
      <c r="UAP5" s="40"/>
      <c r="UAQ5" s="150"/>
      <c r="UAR5" s="154"/>
      <c r="UAS5" s="16"/>
      <c r="UAT5" s="156"/>
      <c r="UAU5" s="156"/>
      <c r="UAV5" s="40"/>
      <c r="UAW5" s="73"/>
      <c r="UAX5" s="40"/>
      <c r="UAY5" s="150"/>
      <c r="UAZ5" s="154"/>
      <c r="UBA5" s="16"/>
      <c r="UBB5" s="156"/>
      <c r="UBC5" s="156"/>
      <c r="UBD5" s="40"/>
      <c r="UBE5" s="73"/>
      <c r="UBF5" s="40"/>
      <c r="UBG5" s="150"/>
      <c r="UBH5" s="154"/>
      <c r="UBI5" s="16"/>
      <c r="UBJ5" s="156"/>
      <c r="UBK5" s="156"/>
      <c r="UBL5" s="40"/>
      <c r="UBM5" s="73"/>
      <c r="UBN5" s="40"/>
      <c r="UBO5" s="150"/>
      <c r="UBP5" s="154"/>
      <c r="UBQ5" s="16"/>
      <c r="UBR5" s="156"/>
      <c r="UBS5" s="156"/>
      <c r="UBT5" s="40"/>
      <c r="UBU5" s="73"/>
      <c r="UBV5" s="40"/>
      <c r="UBW5" s="150"/>
      <c r="UBX5" s="154"/>
      <c r="UBY5" s="16"/>
      <c r="UBZ5" s="156"/>
      <c r="UCA5" s="156"/>
      <c r="UCB5" s="40"/>
      <c r="UCC5" s="73"/>
      <c r="UCD5" s="40"/>
      <c r="UCE5" s="150"/>
      <c r="UCF5" s="154"/>
      <c r="UCG5" s="16"/>
      <c r="UCH5" s="156"/>
      <c r="UCI5" s="156"/>
      <c r="UCJ5" s="40"/>
      <c r="UCK5" s="73"/>
      <c r="UCL5" s="40"/>
      <c r="UCM5" s="150"/>
      <c r="UCN5" s="154"/>
      <c r="UCO5" s="16"/>
      <c r="UCP5" s="156"/>
      <c r="UCQ5" s="156"/>
      <c r="UCR5" s="40"/>
      <c r="UCS5" s="73"/>
      <c r="UCT5" s="40"/>
      <c r="UCU5" s="150"/>
      <c r="UCV5" s="154"/>
      <c r="UCW5" s="16"/>
      <c r="UCX5" s="156"/>
      <c r="UCY5" s="156"/>
      <c r="UCZ5" s="40"/>
      <c r="UDA5" s="73"/>
      <c r="UDB5" s="40"/>
      <c r="UDC5" s="150"/>
      <c r="UDD5" s="154"/>
      <c r="UDE5" s="16"/>
      <c r="UDF5" s="156"/>
      <c r="UDG5" s="156"/>
      <c r="UDH5" s="40"/>
      <c r="UDI5" s="73"/>
      <c r="UDJ5" s="40"/>
      <c r="UDK5" s="150"/>
      <c r="UDL5" s="154"/>
      <c r="UDM5" s="16"/>
      <c r="UDN5" s="156"/>
      <c r="UDO5" s="156"/>
      <c r="UDP5" s="40"/>
      <c r="UDQ5" s="73"/>
      <c r="UDR5" s="40"/>
      <c r="UDS5" s="150"/>
      <c r="UDT5" s="154"/>
      <c r="UDU5" s="16"/>
      <c r="UDV5" s="156"/>
      <c r="UDW5" s="156"/>
      <c r="UDX5" s="40"/>
      <c r="UDY5" s="73"/>
      <c r="UDZ5" s="40"/>
      <c r="UEA5" s="150"/>
      <c r="UEB5" s="154"/>
      <c r="UEC5" s="16"/>
      <c r="UED5" s="156"/>
      <c r="UEE5" s="156"/>
      <c r="UEF5" s="40"/>
      <c r="UEG5" s="73"/>
      <c r="UEH5" s="40"/>
      <c r="UEI5" s="150"/>
      <c r="UEJ5" s="154"/>
      <c r="UEK5" s="16"/>
      <c r="UEL5" s="156"/>
      <c r="UEM5" s="156"/>
      <c r="UEN5" s="40"/>
      <c r="UEO5" s="73"/>
      <c r="UEP5" s="40"/>
      <c r="UEQ5" s="150"/>
      <c r="UER5" s="154"/>
      <c r="UES5" s="16"/>
      <c r="UET5" s="156"/>
      <c r="UEU5" s="156"/>
      <c r="UEV5" s="40"/>
      <c r="UEW5" s="73"/>
      <c r="UEX5" s="40"/>
      <c r="UEY5" s="150"/>
      <c r="UEZ5" s="154"/>
      <c r="UFA5" s="16"/>
      <c r="UFB5" s="156"/>
      <c r="UFC5" s="156"/>
      <c r="UFD5" s="40"/>
      <c r="UFE5" s="73"/>
      <c r="UFF5" s="40"/>
      <c r="UFG5" s="150"/>
      <c r="UFH5" s="154"/>
      <c r="UFI5" s="16"/>
      <c r="UFJ5" s="156"/>
      <c r="UFK5" s="156"/>
      <c r="UFL5" s="40"/>
      <c r="UFM5" s="73"/>
      <c r="UFN5" s="40"/>
      <c r="UFO5" s="150"/>
      <c r="UFP5" s="154"/>
      <c r="UFQ5" s="16"/>
      <c r="UFR5" s="156"/>
      <c r="UFS5" s="156"/>
      <c r="UFT5" s="40"/>
      <c r="UFU5" s="73"/>
      <c r="UFV5" s="40"/>
      <c r="UFW5" s="150"/>
      <c r="UFX5" s="154"/>
      <c r="UFY5" s="16"/>
      <c r="UFZ5" s="156"/>
      <c r="UGA5" s="156"/>
      <c r="UGB5" s="40"/>
      <c r="UGC5" s="73"/>
      <c r="UGD5" s="40"/>
      <c r="UGE5" s="150"/>
      <c r="UGF5" s="154"/>
      <c r="UGG5" s="16"/>
      <c r="UGH5" s="156"/>
      <c r="UGI5" s="156"/>
      <c r="UGJ5" s="40"/>
      <c r="UGK5" s="73"/>
      <c r="UGL5" s="40"/>
      <c r="UGM5" s="150"/>
      <c r="UGN5" s="154"/>
      <c r="UGO5" s="16"/>
      <c r="UGP5" s="156"/>
      <c r="UGQ5" s="156"/>
      <c r="UGR5" s="40"/>
      <c r="UGS5" s="73"/>
      <c r="UGT5" s="40"/>
      <c r="UGU5" s="150"/>
      <c r="UGV5" s="154"/>
      <c r="UGW5" s="16"/>
      <c r="UGX5" s="156"/>
      <c r="UGY5" s="156"/>
      <c r="UGZ5" s="40"/>
      <c r="UHA5" s="73"/>
      <c r="UHB5" s="40"/>
      <c r="UHC5" s="150"/>
      <c r="UHD5" s="154"/>
      <c r="UHE5" s="16"/>
      <c r="UHF5" s="156"/>
      <c r="UHG5" s="156"/>
      <c r="UHH5" s="40"/>
      <c r="UHI5" s="73"/>
      <c r="UHJ5" s="40"/>
      <c r="UHK5" s="150"/>
      <c r="UHL5" s="154"/>
      <c r="UHM5" s="16"/>
      <c r="UHN5" s="156"/>
      <c r="UHO5" s="156"/>
      <c r="UHP5" s="40"/>
      <c r="UHQ5" s="73"/>
      <c r="UHR5" s="40"/>
      <c r="UHS5" s="150"/>
      <c r="UHT5" s="154"/>
      <c r="UHU5" s="16"/>
      <c r="UHV5" s="156"/>
      <c r="UHW5" s="156"/>
      <c r="UHX5" s="40"/>
      <c r="UHY5" s="73"/>
      <c r="UHZ5" s="40"/>
      <c r="UIA5" s="150"/>
      <c r="UIB5" s="154"/>
      <c r="UIC5" s="16"/>
      <c r="UID5" s="156"/>
      <c r="UIE5" s="156"/>
      <c r="UIF5" s="40"/>
      <c r="UIG5" s="73"/>
      <c r="UIH5" s="40"/>
      <c r="UII5" s="150"/>
      <c r="UIJ5" s="154"/>
      <c r="UIK5" s="16"/>
      <c r="UIL5" s="156"/>
      <c r="UIM5" s="156"/>
      <c r="UIN5" s="40"/>
      <c r="UIO5" s="73"/>
      <c r="UIP5" s="40"/>
      <c r="UIQ5" s="150"/>
      <c r="UIR5" s="154"/>
      <c r="UIS5" s="16"/>
      <c r="UIT5" s="156"/>
      <c r="UIU5" s="156"/>
      <c r="UIV5" s="40"/>
      <c r="UIW5" s="73"/>
      <c r="UIX5" s="40"/>
      <c r="UIY5" s="150"/>
      <c r="UIZ5" s="154"/>
      <c r="UJA5" s="16"/>
      <c r="UJB5" s="156"/>
      <c r="UJC5" s="156"/>
      <c r="UJD5" s="40"/>
      <c r="UJE5" s="73"/>
      <c r="UJF5" s="40"/>
      <c r="UJG5" s="150"/>
      <c r="UJH5" s="154"/>
      <c r="UJI5" s="16"/>
      <c r="UJJ5" s="156"/>
      <c r="UJK5" s="156"/>
      <c r="UJL5" s="40"/>
      <c r="UJM5" s="73"/>
      <c r="UJN5" s="40"/>
      <c r="UJO5" s="150"/>
      <c r="UJP5" s="154"/>
      <c r="UJQ5" s="16"/>
      <c r="UJR5" s="156"/>
      <c r="UJS5" s="156"/>
      <c r="UJT5" s="40"/>
      <c r="UJU5" s="73"/>
      <c r="UJV5" s="40"/>
      <c r="UJW5" s="150"/>
      <c r="UJX5" s="154"/>
      <c r="UJY5" s="16"/>
      <c r="UJZ5" s="156"/>
      <c r="UKA5" s="156"/>
      <c r="UKB5" s="40"/>
      <c r="UKC5" s="73"/>
      <c r="UKD5" s="40"/>
      <c r="UKE5" s="150"/>
      <c r="UKF5" s="154"/>
      <c r="UKG5" s="16"/>
      <c r="UKH5" s="156"/>
      <c r="UKI5" s="156"/>
      <c r="UKJ5" s="40"/>
      <c r="UKK5" s="73"/>
      <c r="UKL5" s="40"/>
      <c r="UKM5" s="150"/>
      <c r="UKN5" s="154"/>
      <c r="UKO5" s="16"/>
      <c r="UKP5" s="156"/>
      <c r="UKQ5" s="156"/>
      <c r="UKR5" s="40"/>
      <c r="UKS5" s="73"/>
      <c r="UKT5" s="40"/>
      <c r="UKU5" s="150"/>
      <c r="UKV5" s="154"/>
      <c r="UKW5" s="16"/>
      <c r="UKX5" s="156"/>
      <c r="UKY5" s="156"/>
      <c r="UKZ5" s="40"/>
      <c r="ULA5" s="73"/>
      <c r="ULB5" s="40"/>
      <c r="ULC5" s="150"/>
      <c r="ULD5" s="154"/>
      <c r="ULE5" s="16"/>
      <c r="ULF5" s="156"/>
      <c r="ULG5" s="156"/>
      <c r="ULH5" s="40"/>
      <c r="ULI5" s="73"/>
      <c r="ULJ5" s="40"/>
      <c r="ULK5" s="150"/>
      <c r="ULL5" s="154"/>
      <c r="ULM5" s="16"/>
      <c r="ULN5" s="156"/>
      <c r="ULO5" s="156"/>
      <c r="ULP5" s="40"/>
      <c r="ULQ5" s="73"/>
      <c r="ULR5" s="40"/>
      <c r="ULS5" s="150"/>
      <c r="ULT5" s="154"/>
      <c r="ULU5" s="16"/>
      <c r="ULV5" s="156"/>
      <c r="ULW5" s="156"/>
      <c r="ULX5" s="40"/>
      <c r="ULY5" s="73"/>
      <c r="ULZ5" s="40"/>
      <c r="UMA5" s="150"/>
      <c r="UMB5" s="154"/>
      <c r="UMC5" s="16"/>
      <c r="UMD5" s="156"/>
      <c r="UME5" s="156"/>
      <c r="UMF5" s="40"/>
      <c r="UMG5" s="73"/>
      <c r="UMH5" s="40"/>
      <c r="UMI5" s="150"/>
      <c r="UMJ5" s="154"/>
      <c r="UMK5" s="16"/>
      <c r="UML5" s="156"/>
      <c r="UMM5" s="156"/>
      <c r="UMN5" s="40"/>
      <c r="UMO5" s="73"/>
      <c r="UMP5" s="40"/>
      <c r="UMQ5" s="150"/>
      <c r="UMR5" s="154"/>
      <c r="UMS5" s="16"/>
      <c r="UMT5" s="156"/>
      <c r="UMU5" s="156"/>
      <c r="UMV5" s="40"/>
      <c r="UMW5" s="73"/>
      <c r="UMX5" s="40"/>
      <c r="UMY5" s="150"/>
      <c r="UMZ5" s="154"/>
      <c r="UNA5" s="16"/>
      <c r="UNB5" s="156"/>
      <c r="UNC5" s="156"/>
      <c r="UND5" s="40"/>
      <c r="UNE5" s="73"/>
      <c r="UNF5" s="40"/>
      <c r="UNG5" s="150"/>
      <c r="UNH5" s="154"/>
      <c r="UNI5" s="16"/>
      <c r="UNJ5" s="156"/>
      <c r="UNK5" s="156"/>
      <c r="UNL5" s="40"/>
      <c r="UNM5" s="73"/>
      <c r="UNN5" s="40"/>
      <c r="UNO5" s="150"/>
      <c r="UNP5" s="154"/>
      <c r="UNQ5" s="16"/>
      <c r="UNR5" s="156"/>
      <c r="UNS5" s="156"/>
      <c r="UNT5" s="40"/>
      <c r="UNU5" s="73"/>
      <c r="UNV5" s="40"/>
      <c r="UNW5" s="150"/>
      <c r="UNX5" s="154"/>
      <c r="UNY5" s="16"/>
      <c r="UNZ5" s="156"/>
      <c r="UOA5" s="156"/>
      <c r="UOB5" s="40"/>
      <c r="UOC5" s="73"/>
      <c r="UOD5" s="40"/>
      <c r="UOE5" s="150"/>
      <c r="UOF5" s="154"/>
      <c r="UOG5" s="16"/>
      <c r="UOH5" s="156"/>
      <c r="UOI5" s="156"/>
      <c r="UOJ5" s="40"/>
      <c r="UOK5" s="73"/>
      <c r="UOL5" s="40"/>
      <c r="UOM5" s="150"/>
      <c r="UON5" s="154"/>
      <c r="UOO5" s="16"/>
      <c r="UOP5" s="156"/>
      <c r="UOQ5" s="156"/>
      <c r="UOR5" s="40"/>
      <c r="UOS5" s="73"/>
      <c r="UOT5" s="40"/>
      <c r="UOU5" s="150"/>
      <c r="UOV5" s="154"/>
      <c r="UOW5" s="16"/>
      <c r="UOX5" s="156"/>
      <c r="UOY5" s="156"/>
      <c r="UOZ5" s="40"/>
      <c r="UPA5" s="73"/>
      <c r="UPB5" s="40"/>
      <c r="UPC5" s="150"/>
      <c r="UPD5" s="154"/>
      <c r="UPE5" s="16"/>
      <c r="UPF5" s="156"/>
      <c r="UPG5" s="156"/>
      <c r="UPH5" s="40"/>
      <c r="UPI5" s="73"/>
      <c r="UPJ5" s="40"/>
      <c r="UPK5" s="150"/>
      <c r="UPL5" s="154"/>
      <c r="UPM5" s="16"/>
      <c r="UPN5" s="156"/>
      <c r="UPO5" s="156"/>
      <c r="UPP5" s="40"/>
      <c r="UPQ5" s="73"/>
      <c r="UPR5" s="40"/>
      <c r="UPS5" s="150"/>
      <c r="UPT5" s="154"/>
      <c r="UPU5" s="16"/>
      <c r="UPV5" s="156"/>
      <c r="UPW5" s="156"/>
      <c r="UPX5" s="40"/>
      <c r="UPY5" s="73"/>
      <c r="UPZ5" s="40"/>
      <c r="UQA5" s="150"/>
      <c r="UQB5" s="154"/>
      <c r="UQC5" s="16"/>
      <c r="UQD5" s="156"/>
      <c r="UQE5" s="156"/>
      <c r="UQF5" s="40"/>
      <c r="UQG5" s="73"/>
      <c r="UQH5" s="40"/>
      <c r="UQI5" s="150"/>
      <c r="UQJ5" s="154"/>
      <c r="UQK5" s="16"/>
      <c r="UQL5" s="156"/>
      <c r="UQM5" s="156"/>
      <c r="UQN5" s="40"/>
      <c r="UQO5" s="73"/>
      <c r="UQP5" s="40"/>
      <c r="UQQ5" s="150"/>
      <c r="UQR5" s="154"/>
      <c r="UQS5" s="16"/>
      <c r="UQT5" s="156"/>
      <c r="UQU5" s="156"/>
      <c r="UQV5" s="40"/>
      <c r="UQW5" s="73"/>
      <c r="UQX5" s="40"/>
      <c r="UQY5" s="150"/>
      <c r="UQZ5" s="154"/>
      <c r="URA5" s="16"/>
      <c r="URB5" s="156"/>
      <c r="URC5" s="156"/>
      <c r="URD5" s="40"/>
      <c r="URE5" s="73"/>
      <c r="URF5" s="40"/>
      <c r="URG5" s="150"/>
      <c r="URH5" s="154"/>
      <c r="URI5" s="16"/>
      <c r="URJ5" s="156"/>
      <c r="URK5" s="156"/>
      <c r="URL5" s="40"/>
      <c r="URM5" s="73"/>
      <c r="URN5" s="40"/>
      <c r="URO5" s="150"/>
      <c r="URP5" s="154"/>
      <c r="URQ5" s="16"/>
      <c r="URR5" s="156"/>
      <c r="URS5" s="156"/>
      <c r="URT5" s="40"/>
      <c r="URU5" s="73"/>
      <c r="URV5" s="40"/>
      <c r="URW5" s="150"/>
      <c r="URX5" s="154"/>
      <c r="URY5" s="16"/>
      <c r="URZ5" s="156"/>
      <c r="USA5" s="156"/>
      <c r="USB5" s="40"/>
      <c r="USC5" s="73"/>
      <c r="USD5" s="40"/>
      <c r="USE5" s="150"/>
      <c r="USF5" s="154"/>
      <c r="USG5" s="16"/>
      <c r="USH5" s="156"/>
      <c r="USI5" s="156"/>
      <c r="USJ5" s="40"/>
      <c r="USK5" s="73"/>
      <c r="USL5" s="40"/>
      <c r="USM5" s="150"/>
      <c r="USN5" s="154"/>
      <c r="USO5" s="16"/>
      <c r="USP5" s="156"/>
      <c r="USQ5" s="156"/>
      <c r="USR5" s="40"/>
      <c r="USS5" s="73"/>
      <c r="UST5" s="40"/>
      <c r="USU5" s="150"/>
      <c r="USV5" s="154"/>
      <c r="USW5" s="16"/>
      <c r="USX5" s="156"/>
      <c r="USY5" s="156"/>
      <c r="USZ5" s="40"/>
      <c r="UTA5" s="73"/>
      <c r="UTB5" s="40"/>
      <c r="UTC5" s="150"/>
      <c r="UTD5" s="154"/>
      <c r="UTE5" s="16"/>
      <c r="UTF5" s="156"/>
      <c r="UTG5" s="156"/>
      <c r="UTH5" s="40"/>
      <c r="UTI5" s="73"/>
      <c r="UTJ5" s="40"/>
      <c r="UTK5" s="150"/>
      <c r="UTL5" s="154"/>
      <c r="UTM5" s="16"/>
      <c r="UTN5" s="156"/>
      <c r="UTO5" s="156"/>
      <c r="UTP5" s="40"/>
      <c r="UTQ5" s="73"/>
      <c r="UTR5" s="40"/>
      <c r="UTS5" s="150"/>
      <c r="UTT5" s="154"/>
      <c r="UTU5" s="16"/>
      <c r="UTV5" s="156"/>
      <c r="UTW5" s="156"/>
      <c r="UTX5" s="40"/>
      <c r="UTY5" s="73"/>
      <c r="UTZ5" s="40"/>
      <c r="UUA5" s="150"/>
      <c r="UUB5" s="154"/>
      <c r="UUC5" s="16"/>
      <c r="UUD5" s="156"/>
      <c r="UUE5" s="156"/>
      <c r="UUF5" s="40"/>
      <c r="UUG5" s="73"/>
      <c r="UUH5" s="40"/>
      <c r="UUI5" s="150"/>
      <c r="UUJ5" s="154"/>
      <c r="UUK5" s="16"/>
      <c r="UUL5" s="156"/>
      <c r="UUM5" s="156"/>
      <c r="UUN5" s="40"/>
      <c r="UUO5" s="73"/>
      <c r="UUP5" s="40"/>
      <c r="UUQ5" s="150"/>
      <c r="UUR5" s="154"/>
      <c r="UUS5" s="16"/>
      <c r="UUT5" s="156"/>
      <c r="UUU5" s="156"/>
      <c r="UUV5" s="40"/>
      <c r="UUW5" s="73"/>
      <c r="UUX5" s="40"/>
      <c r="UUY5" s="150"/>
      <c r="UUZ5" s="154"/>
      <c r="UVA5" s="16"/>
      <c r="UVB5" s="156"/>
      <c r="UVC5" s="156"/>
      <c r="UVD5" s="40"/>
      <c r="UVE5" s="73"/>
      <c r="UVF5" s="40"/>
      <c r="UVG5" s="150"/>
      <c r="UVH5" s="154"/>
      <c r="UVI5" s="16"/>
      <c r="UVJ5" s="156"/>
      <c r="UVK5" s="156"/>
      <c r="UVL5" s="40"/>
      <c r="UVM5" s="73"/>
      <c r="UVN5" s="40"/>
      <c r="UVO5" s="150"/>
      <c r="UVP5" s="154"/>
      <c r="UVQ5" s="16"/>
      <c r="UVR5" s="156"/>
      <c r="UVS5" s="156"/>
      <c r="UVT5" s="40"/>
      <c r="UVU5" s="73"/>
      <c r="UVV5" s="40"/>
      <c r="UVW5" s="150"/>
      <c r="UVX5" s="154"/>
      <c r="UVY5" s="16"/>
      <c r="UVZ5" s="156"/>
      <c r="UWA5" s="156"/>
      <c r="UWB5" s="40"/>
      <c r="UWC5" s="73"/>
      <c r="UWD5" s="40"/>
      <c r="UWE5" s="150"/>
      <c r="UWF5" s="154"/>
      <c r="UWG5" s="16"/>
      <c r="UWH5" s="156"/>
      <c r="UWI5" s="156"/>
      <c r="UWJ5" s="40"/>
      <c r="UWK5" s="73"/>
      <c r="UWL5" s="40"/>
      <c r="UWM5" s="150"/>
      <c r="UWN5" s="154"/>
      <c r="UWO5" s="16"/>
      <c r="UWP5" s="156"/>
      <c r="UWQ5" s="156"/>
      <c r="UWR5" s="40"/>
      <c r="UWS5" s="73"/>
      <c r="UWT5" s="40"/>
      <c r="UWU5" s="150"/>
      <c r="UWV5" s="154"/>
      <c r="UWW5" s="16"/>
      <c r="UWX5" s="156"/>
      <c r="UWY5" s="156"/>
      <c r="UWZ5" s="40"/>
      <c r="UXA5" s="73"/>
      <c r="UXB5" s="40"/>
      <c r="UXC5" s="150"/>
      <c r="UXD5" s="154"/>
      <c r="UXE5" s="16"/>
      <c r="UXF5" s="156"/>
      <c r="UXG5" s="156"/>
      <c r="UXH5" s="40"/>
      <c r="UXI5" s="73"/>
      <c r="UXJ5" s="40"/>
      <c r="UXK5" s="150"/>
      <c r="UXL5" s="154"/>
      <c r="UXM5" s="16"/>
      <c r="UXN5" s="156"/>
      <c r="UXO5" s="156"/>
      <c r="UXP5" s="40"/>
      <c r="UXQ5" s="73"/>
      <c r="UXR5" s="40"/>
      <c r="UXS5" s="150"/>
      <c r="UXT5" s="154"/>
      <c r="UXU5" s="16"/>
      <c r="UXV5" s="156"/>
      <c r="UXW5" s="156"/>
      <c r="UXX5" s="40"/>
      <c r="UXY5" s="73"/>
      <c r="UXZ5" s="40"/>
      <c r="UYA5" s="150"/>
      <c r="UYB5" s="154"/>
      <c r="UYC5" s="16"/>
      <c r="UYD5" s="156"/>
      <c r="UYE5" s="156"/>
      <c r="UYF5" s="40"/>
      <c r="UYG5" s="73"/>
      <c r="UYH5" s="40"/>
      <c r="UYI5" s="150"/>
      <c r="UYJ5" s="154"/>
      <c r="UYK5" s="16"/>
      <c r="UYL5" s="156"/>
      <c r="UYM5" s="156"/>
      <c r="UYN5" s="40"/>
      <c r="UYO5" s="73"/>
      <c r="UYP5" s="40"/>
      <c r="UYQ5" s="150"/>
      <c r="UYR5" s="154"/>
      <c r="UYS5" s="16"/>
      <c r="UYT5" s="156"/>
      <c r="UYU5" s="156"/>
      <c r="UYV5" s="40"/>
      <c r="UYW5" s="73"/>
      <c r="UYX5" s="40"/>
      <c r="UYY5" s="150"/>
      <c r="UYZ5" s="154"/>
      <c r="UZA5" s="16"/>
      <c r="UZB5" s="156"/>
      <c r="UZC5" s="156"/>
      <c r="UZD5" s="40"/>
      <c r="UZE5" s="73"/>
      <c r="UZF5" s="40"/>
      <c r="UZG5" s="150"/>
      <c r="UZH5" s="154"/>
      <c r="UZI5" s="16"/>
      <c r="UZJ5" s="156"/>
      <c r="UZK5" s="156"/>
      <c r="UZL5" s="40"/>
      <c r="UZM5" s="73"/>
      <c r="UZN5" s="40"/>
      <c r="UZO5" s="150"/>
      <c r="UZP5" s="154"/>
      <c r="UZQ5" s="16"/>
      <c r="UZR5" s="156"/>
      <c r="UZS5" s="156"/>
      <c r="UZT5" s="40"/>
      <c r="UZU5" s="73"/>
      <c r="UZV5" s="40"/>
      <c r="UZW5" s="150"/>
      <c r="UZX5" s="154"/>
      <c r="UZY5" s="16"/>
      <c r="UZZ5" s="156"/>
      <c r="VAA5" s="156"/>
      <c r="VAB5" s="40"/>
      <c r="VAC5" s="73"/>
      <c r="VAD5" s="40"/>
      <c r="VAE5" s="150"/>
      <c r="VAF5" s="154"/>
      <c r="VAG5" s="16"/>
      <c r="VAH5" s="156"/>
      <c r="VAI5" s="156"/>
      <c r="VAJ5" s="40"/>
      <c r="VAK5" s="73"/>
      <c r="VAL5" s="40"/>
      <c r="VAM5" s="150"/>
      <c r="VAN5" s="154"/>
      <c r="VAO5" s="16"/>
      <c r="VAP5" s="156"/>
      <c r="VAQ5" s="156"/>
      <c r="VAR5" s="40"/>
      <c r="VAS5" s="73"/>
      <c r="VAT5" s="40"/>
      <c r="VAU5" s="150"/>
      <c r="VAV5" s="154"/>
      <c r="VAW5" s="16"/>
      <c r="VAX5" s="156"/>
      <c r="VAY5" s="156"/>
      <c r="VAZ5" s="40"/>
      <c r="VBA5" s="73"/>
      <c r="VBB5" s="40"/>
      <c r="VBC5" s="150"/>
      <c r="VBD5" s="154"/>
      <c r="VBE5" s="16"/>
      <c r="VBF5" s="156"/>
      <c r="VBG5" s="156"/>
      <c r="VBH5" s="40"/>
      <c r="VBI5" s="73"/>
      <c r="VBJ5" s="40"/>
      <c r="VBK5" s="150"/>
      <c r="VBL5" s="154"/>
      <c r="VBM5" s="16"/>
      <c r="VBN5" s="156"/>
      <c r="VBO5" s="156"/>
      <c r="VBP5" s="40"/>
      <c r="VBQ5" s="73"/>
      <c r="VBR5" s="40"/>
      <c r="VBS5" s="150"/>
      <c r="VBT5" s="154"/>
      <c r="VBU5" s="16"/>
      <c r="VBV5" s="156"/>
      <c r="VBW5" s="156"/>
      <c r="VBX5" s="40"/>
      <c r="VBY5" s="73"/>
      <c r="VBZ5" s="40"/>
      <c r="VCA5" s="150"/>
      <c r="VCB5" s="154"/>
      <c r="VCC5" s="16"/>
      <c r="VCD5" s="156"/>
      <c r="VCE5" s="156"/>
      <c r="VCF5" s="40"/>
      <c r="VCG5" s="73"/>
      <c r="VCH5" s="40"/>
      <c r="VCI5" s="150"/>
      <c r="VCJ5" s="154"/>
      <c r="VCK5" s="16"/>
      <c r="VCL5" s="156"/>
      <c r="VCM5" s="156"/>
      <c r="VCN5" s="40"/>
      <c r="VCO5" s="73"/>
      <c r="VCP5" s="40"/>
      <c r="VCQ5" s="150"/>
      <c r="VCR5" s="154"/>
      <c r="VCS5" s="16"/>
      <c r="VCT5" s="156"/>
      <c r="VCU5" s="156"/>
      <c r="VCV5" s="40"/>
      <c r="VCW5" s="73"/>
      <c r="VCX5" s="40"/>
      <c r="VCY5" s="150"/>
      <c r="VCZ5" s="154"/>
      <c r="VDA5" s="16"/>
      <c r="VDB5" s="156"/>
      <c r="VDC5" s="156"/>
      <c r="VDD5" s="40"/>
      <c r="VDE5" s="73"/>
      <c r="VDF5" s="40"/>
      <c r="VDG5" s="150"/>
      <c r="VDH5" s="154"/>
      <c r="VDI5" s="16"/>
      <c r="VDJ5" s="156"/>
      <c r="VDK5" s="156"/>
      <c r="VDL5" s="40"/>
      <c r="VDM5" s="73"/>
      <c r="VDN5" s="40"/>
      <c r="VDO5" s="150"/>
      <c r="VDP5" s="154"/>
      <c r="VDQ5" s="16"/>
      <c r="VDR5" s="156"/>
      <c r="VDS5" s="156"/>
      <c r="VDT5" s="40"/>
      <c r="VDU5" s="73"/>
      <c r="VDV5" s="40"/>
      <c r="VDW5" s="150"/>
      <c r="VDX5" s="154"/>
      <c r="VDY5" s="16"/>
      <c r="VDZ5" s="156"/>
      <c r="VEA5" s="156"/>
      <c r="VEB5" s="40"/>
      <c r="VEC5" s="73"/>
      <c r="VED5" s="40"/>
      <c r="VEE5" s="150"/>
      <c r="VEF5" s="154"/>
      <c r="VEG5" s="16"/>
      <c r="VEH5" s="156"/>
      <c r="VEI5" s="156"/>
      <c r="VEJ5" s="40"/>
      <c r="VEK5" s="73"/>
      <c r="VEL5" s="40"/>
      <c r="VEM5" s="150"/>
      <c r="VEN5" s="154"/>
      <c r="VEO5" s="16"/>
      <c r="VEP5" s="156"/>
      <c r="VEQ5" s="156"/>
      <c r="VER5" s="40"/>
      <c r="VES5" s="73"/>
      <c r="VET5" s="40"/>
      <c r="VEU5" s="150"/>
      <c r="VEV5" s="154"/>
      <c r="VEW5" s="16"/>
      <c r="VEX5" s="156"/>
      <c r="VEY5" s="156"/>
      <c r="VEZ5" s="40"/>
      <c r="VFA5" s="73"/>
      <c r="VFB5" s="40"/>
      <c r="VFC5" s="150"/>
      <c r="VFD5" s="154"/>
      <c r="VFE5" s="16"/>
      <c r="VFF5" s="156"/>
      <c r="VFG5" s="156"/>
      <c r="VFH5" s="40"/>
      <c r="VFI5" s="73"/>
      <c r="VFJ5" s="40"/>
      <c r="VFK5" s="150"/>
      <c r="VFL5" s="154"/>
      <c r="VFM5" s="16"/>
      <c r="VFN5" s="156"/>
      <c r="VFO5" s="156"/>
      <c r="VFP5" s="40"/>
      <c r="VFQ5" s="73"/>
      <c r="VFR5" s="40"/>
      <c r="VFS5" s="150"/>
      <c r="VFT5" s="154"/>
      <c r="VFU5" s="16"/>
      <c r="VFV5" s="156"/>
      <c r="VFW5" s="156"/>
      <c r="VFX5" s="40"/>
      <c r="VFY5" s="73"/>
      <c r="VFZ5" s="40"/>
      <c r="VGA5" s="150"/>
      <c r="VGB5" s="154"/>
      <c r="VGC5" s="16"/>
      <c r="VGD5" s="156"/>
      <c r="VGE5" s="156"/>
      <c r="VGF5" s="40"/>
      <c r="VGG5" s="73"/>
      <c r="VGH5" s="40"/>
      <c r="VGI5" s="150"/>
      <c r="VGJ5" s="154"/>
      <c r="VGK5" s="16"/>
      <c r="VGL5" s="156"/>
      <c r="VGM5" s="156"/>
      <c r="VGN5" s="40"/>
      <c r="VGO5" s="73"/>
      <c r="VGP5" s="40"/>
      <c r="VGQ5" s="150"/>
      <c r="VGR5" s="154"/>
      <c r="VGS5" s="16"/>
      <c r="VGT5" s="156"/>
      <c r="VGU5" s="156"/>
      <c r="VGV5" s="40"/>
      <c r="VGW5" s="73"/>
      <c r="VGX5" s="40"/>
      <c r="VGY5" s="150"/>
      <c r="VGZ5" s="154"/>
      <c r="VHA5" s="16"/>
      <c r="VHB5" s="156"/>
      <c r="VHC5" s="156"/>
      <c r="VHD5" s="40"/>
      <c r="VHE5" s="73"/>
      <c r="VHF5" s="40"/>
      <c r="VHG5" s="150"/>
      <c r="VHH5" s="154"/>
      <c r="VHI5" s="16"/>
      <c r="VHJ5" s="156"/>
      <c r="VHK5" s="156"/>
      <c r="VHL5" s="40"/>
      <c r="VHM5" s="73"/>
      <c r="VHN5" s="40"/>
      <c r="VHO5" s="150"/>
      <c r="VHP5" s="154"/>
      <c r="VHQ5" s="16"/>
      <c r="VHR5" s="156"/>
      <c r="VHS5" s="156"/>
      <c r="VHT5" s="40"/>
      <c r="VHU5" s="73"/>
      <c r="VHV5" s="40"/>
      <c r="VHW5" s="150"/>
      <c r="VHX5" s="154"/>
      <c r="VHY5" s="16"/>
      <c r="VHZ5" s="156"/>
      <c r="VIA5" s="156"/>
      <c r="VIB5" s="40"/>
      <c r="VIC5" s="73"/>
      <c r="VID5" s="40"/>
      <c r="VIE5" s="150"/>
      <c r="VIF5" s="154"/>
      <c r="VIG5" s="16"/>
      <c r="VIH5" s="156"/>
      <c r="VII5" s="156"/>
      <c r="VIJ5" s="40"/>
      <c r="VIK5" s="73"/>
      <c r="VIL5" s="40"/>
      <c r="VIM5" s="150"/>
      <c r="VIN5" s="154"/>
      <c r="VIO5" s="16"/>
      <c r="VIP5" s="156"/>
      <c r="VIQ5" s="156"/>
      <c r="VIR5" s="40"/>
      <c r="VIS5" s="73"/>
      <c r="VIT5" s="40"/>
      <c r="VIU5" s="150"/>
      <c r="VIV5" s="154"/>
      <c r="VIW5" s="16"/>
      <c r="VIX5" s="156"/>
      <c r="VIY5" s="156"/>
      <c r="VIZ5" s="40"/>
      <c r="VJA5" s="73"/>
      <c r="VJB5" s="40"/>
      <c r="VJC5" s="150"/>
      <c r="VJD5" s="154"/>
      <c r="VJE5" s="16"/>
      <c r="VJF5" s="156"/>
      <c r="VJG5" s="156"/>
      <c r="VJH5" s="40"/>
      <c r="VJI5" s="73"/>
      <c r="VJJ5" s="40"/>
      <c r="VJK5" s="150"/>
      <c r="VJL5" s="154"/>
      <c r="VJM5" s="16"/>
      <c r="VJN5" s="156"/>
      <c r="VJO5" s="156"/>
      <c r="VJP5" s="40"/>
      <c r="VJQ5" s="73"/>
      <c r="VJR5" s="40"/>
      <c r="VJS5" s="150"/>
      <c r="VJT5" s="154"/>
      <c r="VJU5" s="16"/>
      <c r="VJV5" s="156"/>
      <c r="VJW5" s="156"/>
      <c r="VJX5" s="40"/>
      <c r="VJY5" s="73"/>
      <c r="VJZ5" s="40"/>
      <c r="VKA5" s="150"/>
      <c r="VKB5" s="154"/>
      <c r="VKC5" s="16"/>
      <c r="VKD5" s="156"/>
      <c r="VKE5" s="156"/>
      <c r="VKF5" s="40"/>
      <c r="VKG5" s="73"/>
      <c r="VKH5" s="40"/>
      <c r="VKI5" s="150"/>
      <c r="VKJ5" s="154"/>
      <c r="VKK5" s="16"/>
      <c r="VKL5" s="156"/>
      <c r="VKM5" s="156"/>
      <c r="VKN5" s="40"/>
      <c r="VKO5" s="73"/>
      <c r="VKP5" s="40"/>
      <c r="VKQ5" s="150"/>
      <c r="VKR5" s="154"/>
      <c r="VKS5" s="16"/>
      <c r="VKT5" s="156"/>
      <c r="VKU5" s="156"/>
      <c r="VKV5" s="40"/>
      <c r="VKW5" s="73"/>
      <c r="VKX5" s="40"/>
      <c r="VKY5" s="150"/>
      <c r="VKZ5" s="154"/>
      <c r="VLA5" s="16"/>
      <c r="VLB5" s="156"/>
      <c r="VLC5" s="156"/>
      <c r="VLD5" s="40"/>
      <c r="VLE5" s="73"/>
      <c r="VLF5" s="40"/>
      <c r="VLG5" s="150"/>
      <c r="VLH5" s="154"/>
      <c r="VLI5" s="16"/>
      <c r="VLJ5" s="156"/>
      <c r="VLK5" s="156"/>
      <c r="VLL5" s="40"/>
      <c r="VLM5" s="73"/>
      <c r="VLN5" s="40"/>
      <c r="VLO5" s="150"/>
      <c r="VLP5" s="154"/>
      <c r="VLQ5" s="16"/>
      <c r="VLR5" s="156"/>
      <c r="VLS5" s="156"/>
      <c r="VLT5" s="40"/>
      <c r="VLU5" s="73"/>
      <c r="VLV5" s="40"/>
      <c r="VLW5" s="150"/>
      <c r="VLX5" s="154"/>
      <c r="VLY5" s="16"/>
      <c r="VLZ5" s="156"/>
      <c r="VMA5" s="156"/>
      <c r="VMB5" s="40"/>
      <c r="VMC5" s="73"/>
      <c r="VMD5" s="40"/>
      <c r="VME5" s="150"/>
      <c r="VMF5" s="154"/>
      <c r="VMG5" s="16"/>
      <c r="VMH5" s="156"/>
      <c r="VMI5" s="156"/>
      <c r="VMJ5" s="40"/>
      <c r="VMK5" s="73"/>
      <c r="VML5" s="40"/>
      <c r="VMM5" s="150"/>
      <c r="VMN5" s="154"/>
      <c r="VMO5" s="16"/>
      <c r="VMP5" s="156"/>
      <c r="VMQ5" s="156"/>
      <c r="VMR5" s="40"/>
      <c r="VMS5" s="73"/>
      <c r="VMT5" s="40"/>
      <c r="VMU5" s="150"/>
      <c r="VMV5" s="154"/>
      <c r="VMW5" s="16"/>
      <c r="VMX5" s="156"/>
      <c r="VMY5" s="156"/>
      <c r="VMZ5" s="40"/>
      <c r="VNA5" s="73"/>
      <c r="VNB5" s="40"/>
      <c r="VNC5" s="150"/>
      <c r="VND5" s="154"/>
      <c r="VNE5" s="16"/>
      <c r="VNF5" s="156"/>
      <c r="VNG5" s="156"/>
      <c r="VNH5" s="40"/>
      <c r="VNI5" s="73"/>
      <c r="VNJ5" s="40"/>
      <c r="VNK5" s="150"/>
      <c r="VNL5" s="154"/>
      <c r="VNM5" s="16"/>
      <c r="VNN5" s="156"/>
      <c r="VNO5" s="156"/>
      <c r="VNP5" s="40"/>
      <c r="VNQ5" s="73"/>
      <c r="VNR5" s="40"/>
      <c r="VNS5" s="150"/>
      <c r="VNT5" s="154"/>
      <c r="VNU5" s="16"/>
      <c r="VNV5" s="156"/>
      <c r="VNW5" s="156"/>
      <c r="VNX5" s="40"/>
      <c r="VNY5" s="73"/>
      <c r="VNZ5" s="40"/>
      <c r="VOA5" s="150"/>
      <c r="VOB5" s="154"/>
      <c r="VOC5" s="16"/>
      <c r="VOD5" s="156"/>
      <c r="VOE5" s="156"/>
      <c r="VOF5" s="40"/>
      <c r="VOG5" s="73"/>
      <c r="VOH5" s="40"/>
      <c r="VOI5" s="150"/>
      <c r="VOJ5" s="154"/>
      <c r="VOK5" s="16"/>
      <c r="VOL5" s="156"/>
      <c r="VOM5" s="156"/>
      <c r="VON5" s="40"/>
      <c r="VOO5" s="73"/>
      <c r="VOP5" s="40"/>
      <c r="VOQ5" s="150"/>
      <c r="VOR5" s="154"/>
      <c r="VOS5" s="16"/>
      <c r="VOT5" s="156"/>
      <c r="VOU5" s="156"/>
      <c r="VOV5" s="40"/>
      <c r="VOW5" s="73"/>
      <c r="VOX5" s="40"/>
      <c r="VOY5" s="150"/>
      <c r="VOZ5" s="154"/>
      <c r="VPA5" s="16"/>
      <c r="VPB5" s="156"/>
      <c r="VPC5" s="156"/>
      <c r="VPD5" s="40"/>
      <c r="VPE5" s="73"/>
      <c r="VPF5" s="40"/>
      <c r="VPG5" s="150"/>
      <c r="VPH5" s="154"/>
      <c r="VPI5" s="16"/>
      <c r="VPJ5" s="156"/>
      <c r="VPK5" s="156"/>
      <c r="VPL5" s="40"/>
      <c r="VPM5" s="73"/>
      <c r="VPN5" s="40"/>
      <c r="VPO5" s="150"/>
      <c r="VPP5" s="154"/>
      <c r="VPQ5" s="16"/>
      <c r="VPR5" s="156"/>
      <c r="VPS5" s="156"/>
      <c r="VPT5" s="40"/>
      <c r="VPU5" s="73"/>
      <c r="VPV5" s="40"/>
      <c r="VPW5" s="150"/>
      <c r="VPX5" s="154"/>
      <c r="VPY5" s="16"/>
      <c r="VPZ5" s="156"/>
      <c r="VQA5" s="156"/>
      <c r="VQB5" s="40"/>
      <c r="VQC5" s="73"/>
      <c r="VQD5" s="40"/>
      <c r="VQE5" s="150"/>
      <c r="VQF5" s="154"/>
      <c r="VQG5" s="16"/>
      <c r="VQH5" s="156"/>
      <c r="VQI5" s="156"/>
      <c r="VQJ5" s="40"/>
      <c r="VQK5" s="73"/>
      <c r="VQL5" s="40"/>
      <c r="VQM5" s="150"/>
      <c r="VQN5" s="154"/>
      <c r="VQO5" s="16"/>
      <c r="VQP5" s="156"/>
      <c r="VQQ5" s="156"/>
      <c r="VQR5" s="40"/>
      <c r="VQS5" s="73"/>
      <c r="VQT5" s="40"/>
      <c r="VQU5" s="150"/>
      <c r="VQV5" s="154"/>
      <c r="VQW5" s="16"/>
      <c r="VQX5" s="156"/>
      <c r="VQY5" s="156"/>
      <c r="VQZ5" s="40"/>
      <c r="VRA5" s="73"/>
      <c r="VRB5" s="40"/>
      <c r="VRC5" s="150"/>
      <c r="VRD5" s="154"/>
      <c r="VRE5" s="16"/>
      <c r="VRF5" s="156"/>
      <c r="VRG5" s="156"/>
      <c r="VRH5" s="40"/>
      <c r="VRI5" s="73"/>
      <c r="VRJ5" s="40"/>
      <c r="VRK5" s="150"/>
      <c r="VRL5" s="154"/>
      <c r="VRM5" s="16"/>
      <c r="VRN5" s="156"/>
      <c r="VRO5" s="156"/>
      <c r="VRP5" s="40"/>
      <c r="VRQ5" s="73"/>
      <c r="VRR5" s="40"/>
      <c r="VRS5" s="150"/>
      <c r="VRT5" s="154"/>
      <c r="VRU5" s="16"/>
      <c r="VRV5" s="156"/>
      <c r="VRW5" s="156"/>
      <c r="VRX5" s="40"/>
      <c r="VRY5" s="73"/>
      <c r="VRZ5" s="40"/>
      <c r="VSA5" s="150"/>
      <c r="VSB5" s="154"/>
      <c r="VSC5" s="16"/>
      <c r="VSD5" s="156"/>
      <c r="VSE5" s="156"/>
      <c r="VSF5" s="40"/>
      <c r="VSG5" s="73"/>
      <c r="VSH5" s="40"/>
      <c r="VSI5" s="150"/>
      <c r="VSJ5" s="154"/>
      <c r="VSK5" s="16"/>
      <c r="VSL5" s="156"/>
      <c r="VSM5" s="156"/>
      <c r="VSN5" s="40"/>
      <c r="VSO5" s="73"/>
      <c r="VSP5" s="40"/>
      <c r="VSQ5" s="150"/>
      <c r="VSR5" s="154"/>
      <c r="VSS5" s="16"/>
      <c r="VST5" s="156"/>
      <c r="VSU5" s="156"/>
      <c r="VSV5" s="40"/>
      <c r="VSW5" s="73"/>
      <c r="VSX5" s="40"/>
      <c r="VSY5" s="150"/>
      <c r="VSZ5" s="154"/>
      <c r="VTA5" s="16"/>
      <c r="VTB5" s="156"/>
      <c r="VTC5" s="156"/>
      <c r="VTD5" s="40"/>
      <c r="VTE5" s="73"/>
      <c r="VTF5" s="40"/>
      <c r="VTG5" s="150"/>
      <c r="VTH5" s="154"/>
      <c r="VTI5" s="16"/>
      <c r="VTJ5" s="156"/>
      <c r="VTK5" s="156"/>
      <c r="VTL5" s="40"/>
      <c r="VTM5" s="73"/>
      <c r="VTN5" s="40"/>
      <c r="VTO5" s="150"/>
      <c r="VTP5" s="154"/>
      <c r="VTQ5" s="16"/>
      <c r="VTR5" s="156"/>
      <c r="VTS5" s="156"/>
      <c r="VTT5" s="40"/>
      <c r="VTU5" s="73"/>
      <c r="VTV5" s="40"/>
      <c r="VTW5" s="150"/>
      <c r="VTX5" s="154"/>
      <c r="VTY5" s="16"/>
      <c r="VTZ5" s="156"/>
      <c r="VUA5" s="156"/>
      <c r="VUB5" s="40"/>
      <c r="VUC5" s="73"/>
      <c r="VUD5" s="40"/>
      <c r="VUE5" s="150"/>
      <c r="VUF5" s="154"/>
      <c r="VUG5" s="16"/>
      <c r="VUH5" s="156"/>
      <c r="VUI5" s="156"/>
      <c r="VUJ5" s="40"/>
      <c r="VUK5" s="73"/>
      <c r="VUL5" s="40"/>
      <c r="VUM5" s="150"/>
      <c r="VUN5" s="154"/>
      <c r="VUO5" s="16"/>
      <c r="VUP5" s="156"/>
      <c r="VUQ5" s="156"/>
      <c r="VUR5" s="40"/>
      <c r="VUS5" s="73"/>
      <c r="VUT5" s="40"/>
      <c r="VUU5" s="150"/>
      <c r="VUV5" s="154"/>
      <c r="VUW5" s="16"/>
      <c r="VUX5" s="156"/>
      <c r="VUY5" s="156"/>
      <c r="VUZ5" s="40"/>
      <c r="VVA5" s="73"/>
      <c r="VVB5" s="40"/>
      <c r="VVC5" s="150"/>
      <c r="VVD5" s="154"/>
      <c r="VVE5" s="16"/>
      <c r="VVF5" s="156"/>
      <c r="VVG5" s="156"/>
      <c r="VVH5" s="40"/>
      <c r="VVI5" s="73"/>
      <c r="VVJ5" s="40"/>
      <c r="VVK5" s="150"/>
      <c r="VVL5" s="154"/>
      <c r="VVM5" s="16"/>
      <c r="VVN5" s="156"/>
      <c r="VVO5" s="156"/>
      <c r="VVP5" s="40"/>
      <c r="VVQ5" s="73"/>
      <c r="VVR5" s="40"/>
      <c r="VVS5" s="150"/>
      <c r="VVT5" s="154"/>
      <c r="VVU5" s="16"/>
      <c r="VVV5" s="156"/>
      <c r="VVW5" s="156"/>
      <c r="VVX5" s="40"/>
      <c r="VVY5" s="73"/>
      <c r="VVZ5" s="40"/>
      <c r="VWA5" s="150"/>
      <c r="VWB5" s="154"/>
      <c r="VWC5" s="16"/>
      <c r="VWD5" s="156"/>
      <c r="VWE5" s="156"/>
      <c r="VWF5" s="40"/>
      <c r="VWG5" s="73"/>
      <c r="VWH5" s="40"/>
      <c r="VWI5" s="150"/>
      <c r="VWJ5" s="154"/>
      <c r="VWK5" s="16"/>
      <c r="VWL5" s="156"/>
      <c r="VWM5" s="156"/>
      <c r="VWN5" s="40"/>
      <c r="VWO5" s="73"/>
      <c r="VWP5" s="40"/>
      <c r="VWQ5" s="150"/>
      <c r="VWR5" s="154"/>
      <c r="VWS5" s="16"/>
      <c r="VWT5" s="156"/>
      <c r="VWU5" s="156"/>
      <c r="VWV5" s="40"/>
      <c r="VWW5" s="73"/>
      <c r="VWX5" s="40"/>
      <c r="VWY5" s="150"/>
      <c r="VWZ5" s="154"/>
      <c r="VXA5" s="16"/>
      <c r="VXB5" s="156"/>
      <c r="VXC5" s="156"/>
      <c r="VXD5" s="40"/>
      <c r="VXE5" s="73"/>
      <c r="VXF5" s="40"/>
      <c r="VXG5" s="150"/>
      <c r="VXH5" s="154"/>
      <c r="VXI5" s="16"/>
      <c r="VXJ5" s="156"/>
      <c r="VXK5" s="156"/>
      <c r="VXL5" s="40"/>
      <c r="VXM5" s="73"/>
      <c r="VXN5" s="40"/>
      <c r="VXO5" s="150"/>
      <c r="VXP5" s="154"/>
      <c r="VXQ5" s="16"/>
      <c r="VXR5" s="156"/>
      <c r="VXS5" s="156"/>
      <c r="VXT5" s="40"/>
      <c r="VXU5" s="73"/>
      <c r="VXV5" s="40"/>
      <c r="VXW5" s="150"/>
      <c r="VXX5" s="154"/>
      <c r="VXY5" s="16"/>
      <c r="VXZ5" s="156"/>
      <c r="VYA5" s="156"/>
      <c r="VYB5" s="40"/>
      <c r="VYC5" s="73"/>
      <c r="VYD5" s="40"/>
      <c r="VYE5" s="150"/>
      <c r="VYF5" s="154"/>
      <c r="VYG5" s="16"/>
      <c r="VYH5" s="156"/>
      <c r="VYI5" s="156"/>
      <c r="VYJ5" s="40"/>
      <c r="VYK5" s="73"/>
      <c r="VYL5" s="40"/>
      <c r="VYM5" s="150"/>
      <c r="VYN5" s="154"/>
      <c r="VYO5" s="16"/>
      <c r="VYP5" s="156"/>
      <c r="VYQ5" s="156"/>
      <c r="VYR5" s="40"/>
      <c r="VYS5" s="73"/>
      <c r="VYT5" s="40"/>
      <c r="VYU5" s="150"/>
      <c r="VYV5" s="154"/>
      <c r="VYW5" s="16"/>
      <c r="VYX5" s="156"/>
      <c r="VYY5" s="156"/>
      <c r="VYZ5" s="40"/>
      <c r="VZA5" s="73"/>
      <c r="VZB5" s="40"/>
      <c r="VZC5" s="150"/>
      <c r="VZD5" s="154"/>
      <c r="VZE5" s="16"/>
      <c r="VZF5" s="156"/>
      <c r="VZG5" s="156"/>
      <c r="VZH5" s="40"/>
      <c r="VZI5" s="73"/>
      <c r="VZJ5" s="40"/>
      <c r="VZK5" s="150"/>
      <c r="VZL5" s="154"/>
      <c r="VZM5" s="16"/>
      <c r="VZN5" s="156"/>
      <c r="VZO5" s="156"/>
      <c r="VZP5" s="40"/>
      <c r="VZQ5" s="73"/>
      <c r="VZR5" s="40"/>
      <c r="VZS5" s="150"/>
      <c r="VZT5" s="154"/>
      <c r="VZU5" s="16"/>
      <c r="VZV5" s="156"/>
      <c r="VZW5" s="156"/>
      <c r="VZX5" s="40"/>
      <c r="VZY5" s="73"/>
      <c r="VZZ5" s="40"/>
      <c r="WAA5" s="150"/>
      <c r="WAB5" s="154"/>
      <c r="WAC5" s="16"/>
      <c r="WAD5" s="156"/>
      <c r="WAE5" s="156"/>
      <c r="WAF5" s="40"/>
      <c r="WAG5" s="73"/>
      <c r="WAH5" s="40"/>
      <c r="WAI5" s="150"/>
      <c r="WAJ5" s="154"/>
      <c r="WAK5" s="16"/>
      <c r="WAL5" s="156"/>
      <c r="WAM5" s="156"/>
      <c r="WAN5" s="40"/>
      <c r="WAO5" s="73"/>
      <c r="WAP5" s="40"/>
      <c r="WAQ5" s="150"/>
      <c r="WAR5" s="154"/>
      <c r="WAS5" s="16"/>
      <c r="WAT5" s="156"/>
      <c r="WAU5" s="156"/>
      <c r="WAV5" s="40"/>
      <c r="WAW5" s="73"/>
      <c r="WAX5" s="40"/>
      <c r="WAY5" s="150"/>
      <c r="WAZ5" s="154"/>
      <c r="WBA5" s="16"/>
      <c r="WBB5" s="156"/>
      <c r="WBC5" s="156"/>
      <c r="WBD5" s="40"/>
      <c r="WBE5" s="73"/>
      <c r="WBF5" s="40"/>
      <c r="WBG5" s="150"/>
      <c r="WBH5" s="154"/>
      <c r="WBI5" s="16"/>
      <c r="WBJ5" s="156"/>
      <c r="WBK5" s="156"/>
      <c r="WBL5" s="40"/>
      <c r="WBM5" s="73"/>
      <c r="WBN5" s="40"/>
      <c r="WBO5" s="150"/>
      <c r="WBP5" s="154"/>
      <c r="WBQ5" s="16"/>
      <c r="WBR5" s="156"/>
      <c r="WBS5" s="156"/>
      <c r="WBT5" s="40"/>
      <c r="WBU5" s="73"/>
      <c r="WBV5" s="40"/>
      <c r="WBW5" s="150"/>
      <c r="WBX5" s="154"/>
      <c r="WBY5" s="16"/>
      <c r="WBZ5" s="156"/>
      <c r="WCA5" s="156"/>
      <c r="WCB5" s="40"/>
      <c r="WCC5" s="73"/>
      <c r="WCD5" s="40"/>
      <c r="WCE5" s="150"/>
      <c r="WCF5" s="154"/>
      <c r="WCG5" s="16"/>
      <c r="WCH5" s="156"/>
      <c r="WCI5" s="156"/>
      <c r="WCJ5" s="40"/>
      <c r="WCK5" s="73"/>
      <c r="WCL5" s="40"/>
      <c r="WCM5" s="150"/>
      <c r="WCN5" s="154"/>
      <c r="WCO5" s="16"/>
      <c r="WCP5" s="156"/>
      <c r="WCQ5" s="156"/>
      <c r="WCR5" s="40"/>
      <c r="WCS5" s="73"/>
      <c r="WCT5" s="40"/>
      <c r="WCU5" s="150"/>
      <c r="WCV5" s="154"/>
      <c r="WCW5" s="16"/>
      <c r="WCX5" s="156"/>
      <c r="WCY5" s="156"/>
      <c r="WCZ5" s="40"/>
      <c r="WDA5" s="73"/>
      <c r="WDB5" s="40"/>
      <c r="WDC5" s="150"/>
      <c r="WDD5" s="154"/>
      <c r="WDE5" s="16"/>
      <c r="WDF5" s="156"/>
      <c r="WDG5" s="156"/>
      <c r="WDH5" s="40"/>
      <c r="WDI5" s="73"/>
      <c r="WDJ5" s="40"/>
      <c r="WDK5" s="150"/>
      <c r="WDL5" s="154"/>
      <c r="WDM5" s="16"/>
      <c r="WDN5" s="156"/>
      <c r="WDO5" s="156"/>
      <c r="WDP5" s="40"/>
      <c r="WDQ5" s="73"/>
      <c r="WDR5" s="40"/>
      <c r="WDS5" s="150"/>
      <c r="WDT5" s="154"/>
      <c r="WDU5" s="16"/>
      <c r="WDV5" s="156"/>
      <c r="WDW5" s="156"/>
      <c r="WDX5" s="40"/>
      <c r="WDY5" s="73"/>
      <c r="WDZ5" s="40"/>
      <c r="WEA5" s="150"/>
      <c r="WEB5" s="154"/>
      <c r="WEC5" s="16"/>
      <c r="WED5" s="156"/>
      <c r="WEE5" s="156"/>
      <c r="WEF5" s="40"/>
      <c r="WEG5" s="73"/>
      <c r="WEH5" s="40"/>
      <c r="WEI5" s="150"/>
      <c r="WEJ5" s="154"/>
      <c r="WEK5" s="16"/>
      <c r="WEL5" s="156"/>
      <c r="WEM5" s="156"/>
      <c r="WEN5" s="40"/>
      <c r="WEO5" s="73"/>
      <c r="WEP5" s="40"/>
      <c r="WEQ5" s="150"/>
      <c r="WER5" s="154"/>
      <c r="WES5" s="16"/>
      <c r="WET5" s="156"/>
      <c r="WEU5" s="156"/>
      <c r="WEV5" s="40"/>
      <c r="WEW5" s="73"/>
      <c r="WEX5" s="40"/>
      <c r="WEY5" s="150"/>
      <c r="WEZ5" s="154"/>
      <c r="WFA5" s="16"/>
      <c r="WFB5" s="156"/>
      <c r="WFC5" s="156"/>
      <c r="WFD5" s="40"/>
      <c r="WFE5" s="73"/>
      <c r="WFF5" s="40"/>
      <c r="WFG5" s="150"/>
      <c r="WFH5" s="154"/>
      <c r="WFI5" s="16"/>
      <c r="WFJ5" s="156"/>
      <c r="WFK5" s="156"/>
      <c r="WFL5" s="40"/>
      <c r="WFM5" s="73"/>
      <c r="WFN5" s="40"/>
      <c r="WFO5" s="150"/>
      <c r="WFP5" s="154"/>
      <c r="WFQ5" s="16"/>
      <c r="WFR5" s="156"/>
      <c r="WFS5" s="156"/>
      <c r="WFT5" s="40"/>
      <c r="WFU5" s="73"/>
      <c r="WFV5" s="40"/>
      <c r="WFW5" s="150"/>
      <c r="WFX5" s="154"/>
      <c r="WFY5" s="16"/>
      <c r="WFZ5" s="156"/>
      <c r="WGA5" s="156"/>
      <c r="WGB5" s="40"/>
      <c r="WGC5" s="73"/>
      <c r="WGD5" s="40"/>
      <c r="WGE5" s="150"/>
      <c r="WGF5" s="154"/>
      <c r="WGG5" s="16"/>
      <c r="WGH5" s="156"/>
      <c r="WGI5" s="156"/>
      <c r="WGJ5" s="40"/>
      <c r="WGK5" s="73"/>
      <c r="WGL5" s="40"/>
      <c r="WGM5" s="150"/>
      <c r="WGN5" s="154"/>
      <c r="WGO5" s="16"/>
      <c r="WGP5" s="156"/>
      <c r="WGQ5" s="156"/>
      <c r="WGR5" s="40"/>
      <c r="WGS5" s="73"/>
      <c r="WGT5" s="40"/>
      <c r="WGU5" s="150"/>
      <c r="WGV5" s="154"/>
      <c r="WGW5" s="16"/>
      <c r="WGX5" s="156"/>
      <c r="WGY5" s="156"/>
      <c r="WGZ5" s="40"/>
      <c r="WHA5" s="73"/>
      <c r="WHB5" s="40"/>
      <c r="WHC5" s="150"/>
      <c r="WHD5" s="154"/>
      <c r="WHE5" s="16"/>
      <c r="WHF5" s="156"/>
      <c r="WHG5" s="156"/>
      <c r="WHH5" s="40"/>
      <c r="WHI5" s="73"/>
      <c r="WHJ5" s="40"/>
      <c r="WHK5" s="150"/>
      <c r="WHL5" s="154"/>
      <c r="WHM5" s="16"/>
      <c r="WHN5" s="156"/>
      <c r="WHO5" s="156"/>
      <c r="WHP5" s="40"/>
      <c r="WHQ5" s="73"/>
      <c r="WHR5" s="40"/>
      <c r="WHS5" s="150"/>
      <c r="WHT5" s="154"/>
      <c r="WHU5" s="16"/>
      <c r="WHV5" s="156"/>
      <c r="WHW5" s="156"/>
      <c r="WHX5" s="40"/>
      <c r="WHY5" s="73"/>
      <c r="WHZ5" s="40"/>
      <c r="WIA5" s="150"/>
      <c r="WIB5" s="154"/>
      <c r="WIC5" s="16"/>
      <c r="WID5" s="156"/>
      <c r="WIE5" s="156"/>
      <c r="WIF5" s="40"/>
      <c r="WIG5" s="73"/>
      <c r="WIH5" s="40"/>
      <c r="WII5" s="150"/>
      <c r="WIJ5" s="154"/>
      <c r="WIK5" s="16"/>
      <c r="WIL5" s="156"/>
      <c r="WIM5" s="156"/>
      <c r="WIN5" s="40"/>
      <c r="WIO5" s="73"/>
      <c r="WIP5" s="40"/>
      <c r="WIQ5" s="150"/>
      <c r="WIR5" s="154"/>
      <c r="WIS5" s="16"/>
      <c r="WIT5" s="156"/>
      <c r="WIU5" s="156"/>
      <c r="WIV5" s="40"/>
      <c r="WIW5" s="73"/>
      <c r="WIX5" s="40"/>
      <c r="WIY5" s="150"/>
      <c r="WIZ5" s="154"/>
      <c r="WJA5" s="16"/>
      <c r="WJB5" s="156"/>
      <c r="WJC5" s="156"/>
      <c r="WJD5" s="40"/>
      <c r="WJE5" s="73"/>
      <c r="WJF5" s="40"/>
      <c r="WJG5" s="150"/>
      <c r="WJH5" s="154"/>
      <c r="WJI5" s="16"/>
      <c r="WJJ5" s="156"/>
      <c r="WJK5" s="156"/>
      <c r="WJL5" s="40"/>
      <c r="WJM5" s="73"/>
      <c r="WJN5" s="40"/>
      <c r="WJO5" s="150"/>
      <c r="WJP5" s="154"/>
      <c r="WJQ5" s="16"/>
      <c r="WJR5" s="156"/>
      <c r="WJS5" s="156"/>
      <c r="WJT5" s="40"/>
      <c r="WJU5" s="73"/>
      <c r="WJV5" s="40"/>
      <c r="WJW5" s="150"/>
      <c r="WJX5" s="154"/>
      <c r="WJY5" s="16"/>
      <c r="WJZ5" s="156"/>
      <c r="WKA5" s="156"/>
      <c r="WKB5" s="40"/>
      <c r="WKC5" s="73"/>
      <c r="WKD5" s="40"/>
      <c r="WKE5" s="150"/>
      <c r="WKF5" s="154"/>
      <c r="WKG5" s="16"/>
      <c r="WKH5" s="156"/>
      <c r="WKI5" s="156"/>
      <c r="WKJ5" s="40"/>
      <c r="WKK5" s="73"/>
      <c r="WKL5" s="40"/>
      <c r="WKM5" s="150"/>
      <c r="WKN5" s="154"/>
      <c r="WKO5" s="16"/>
      <c r="WKP5" s="156"/>
      <c r="WKQ5" s="156"/>
      <c r="WKR5" s="40"/>
      <c r="WKS5" s="73"/>
      <c r="WKT5" s="40"/>
      <c r="WKU5" s="150"/>
      <c r="WKV5" s="154"/>
      <c r="WKW5" s="16"/>
      <c r="WKX5" s="156"/>
      <c r="WKY5" s="156"/>
      <c r="WKZ5" s="40"/>
      <c r="WLA5" s="73"/>
      <c r="WLB5" s="40"/>
      <c r="WLC5" s="150"/>
      <c r="WLD5" s="154"/>
      <c r="WLE5" s="16"/>
      <c r="WLF5" s="156"/>
      <c r="WLG5" s="156"/>
      <c r="WLH5" s="40"/>
      <c r="WLI5" s="73"/>
      <c r="WLJ5" s="40"/>
      <c r="WLK5" s="150"/>
      <c r="WLL5" s="154"/>
      <c r="WLM5" s="16"/>
      <c r="WLN5" s="156"/>
      <c r="WLO5" s="156"/>
      <c r="WLP5" s="40"/>
      <c r="WLQ5" s="73"/>
      <c r="WLR5" s="40"/>
      <c r="WLS5" s="150"/>
      <c r="WLT5" s="154"/>
      <c r="WLU5" s="16"/>
      <c r="WLV5" s="156"/>
      <c r="WLW5" s="156"/>
      <c r="WLX5" s="40"/>
      <c r="WLY5" s="73"/>
      <c r="WLZ5" s="40"/>
      <c r="WMA5" s="150"/>
      <c r="WMB5" s="154"/>
      <c r="WMC5" s="16"/>
      <c r="WMD5" s="156"/>
      <c r="WME5" s="156"/>
      <c r="WMF5" s="40"/>
      <c r="WMG5" s="73"/>
      <c r="WMH5" s="40"/>
      <c r="WMI5" s="150"/>
      <c r="WMJ5" s="154"/>
      <c r="WMK5" s="16"/>
      <c r="WML5" s="156"/>
      <c r="WMM5" s="156"/>
      <c r="WMN5" s="40"/>
      <c r="WMO5" s="73"/>
      <c r="WMP5" s="40"/>
      <c r="WMQ5" s="150"/>
      <c r="WMR5" s="154"/>
      <c r="WMS5" s="16"/>
      <c r="WMT5" s="156"/>
      <c r="WMU5" s="156"/>
      <c r="WMV5" s="40"/>
      <c r="WMW5" s="73"/>
      <c r="WMX5" s="40"/>
      <c r="WMY5" s="150"/>
      <c r="WMZ5" s="154"/>
      <c r="WNA5" s="16"/>
      <c r="WNB5" s="156"/>
      <c r="WNC5" s="156"/>
      <c r="WND5" s="40"/>
      <c r="WNE5" s="73"/>
      <c r="WNF5" s="40"/>
      <c r="WNG5" s="150"/>
      <c r="WNH5" s="154"/>
      <c r="WNI5" s="16"/>
      <c r="WNJ5" s="156"/>
      <c r="WNK5" s="156"/>
      <c r="WNL5" s="40"/>
      <c r="WNM5" s="73"/>
      <c r="WNN5" s="40"/>
      <c r="WNO5" s="150"/>
      <c r="WNP5" s="154"/>
      <c r="WNQ5" s="16"/>
      <c r="WNR5" s="156"/>
      <c r="WNS5" s="156"/>
      <c r="WNT5" s="40"/>
      <c r="WNU5" s="73"/>
      <c r="WNV5" s="40"/>
      <c r="WNW5" s="150"/>
      <c r="WNX5" s="154"/>
      <c r="WNY5" s="16"/>
      <c r="WNZ5" s="156"/>
      <c r="WOA5" s="156"/>
      <c r="WOB5" s="40"/>
      <c r="WOC5" s="73"/>
      <c r="WOD5" s="40"/>
      <c r="WOE5" s="150"/>
      <c r="WOF5" s="154"/>
      <c r="WOG5" s="16"/>
      <c r="WOH5" s="156"/>
      <c r="WOI5" s="156"/>
      <c r="WOJ5" s="40"/>
      <c r="WOK5" s="73"/>
      <c r="WOL5" s="40"/>
      <c r="WOM5" s="150"/>
      <c r="WON5" s="154"/>
      <c r="WOO5" s="16"/>
      <c r="WOP5" s="156"/>
      <c r="WOQ5" s="156"/>
      <c r="WOR5" s="40"/>
      <c r="WOS5" s="73"/>
      <c r="WOT5" s="40"/>
      <c r="WOU5" s="150"/>
      <c r="WOV5" s="154"/>
      <c r="WOW5" s="16"/>
      <c r="WOX5" s="156"/>
      <c r="WOY5" s="156"/>
      <c r="WOZ5" s="40"/>
      <c r="WPA5" s="73"/>
      <c r="WPB5" s="40"/>
      <c r="WPC5" s="150"/>
      <c r="WPD5" s="154"/>
      <c r="WPE5" s="16"/>
      <c r="WPF5" s="156"/>
      <c r="WPG5" s="156"/>
      <c r="WPH5" s="40"/>
      <c r="WPI5" s="73"/>
      <c r="WPJ5" s="40"/>
      <c r="WPK5" s="150"/>
      <c r="WPL5" s="154"/>
      <c r="WPM5" s="16"/>
      <c r="WPN5" s="156"/>
      <c r="WPO5" s="156"/>
      <c r="WPP5" s="40"/>
      <c r="WPQ5" s="73"/>
      <c r="WPR5" s="40"/>
      <c r="WPS5" s="150"/>
      <c r="WPT5" s="154"/>
      <c r="WPU5" s="16"/>
      <c r="WPV5" s="156"/>
      <c r="WPW5" s="156"/>
      <c r="WPX5" s="40"/>
      <c r="WPY5" s="73"/>
      <c r="WPZ5" s="40"/>
      <c r="WQA5" s="150"/>
      <c r="WQB5" s="154"/>
      <c r="WQC5" s="16"/>
      <c r="WQD5" s="156"/>
      <c r="WQE5" s="156"/>
      <c r="WQF5" s="40"/>
      <c r="WQG5" s="73"/>
      <c r="WQH5" s="40"/>
      <c r="WQI5" s="150"/>
      <c r="WQJ5" s="154"/>
      <c r="WQK5" s="16"/>
      <c r="WQL5" s="156"/>
      <c r="WQM5" s="156"/>
      <c r="WQN5" s="40"/>
      <c r="WQO5" s="73"/>
      <c r="WQP5" s="40"/>
      <c r="WQQ5" s="150"/>
      <c r="WQR5" s="154"/>
      <c r="WQS5" s="16"/>
      <c r="WQT5" s="156"/>
      <c r="WQU5" s="156"/>
      <c r="WQV5" s="40"/>
      <c r="WQW5" s="73"/>
      <c r="WQX5" s="40"/>
      <c r="WQY5" s="150"/>
      <c r="WQZ5" s="154"/>
      <c r="WRA5" s="16"/>
      <c r="WRB5" s="156"/>
      <c r="WRC5" s="156"/>
      <c r="WRD5" s="40"/>
      <c r="WRE5" s="73"/>
      <c r="WRF5" s="40"/>
      <c r="WRG5" s="150"/>
      <c r="WRH5" s="154"/>
      <c r="WRI5" s="16"/>
      <c r="WRJ5" s="156"/>
      <c r="WRK5" s="156"/>
      <c r="WRL5" s="40"/>
      <c r="WRM5" s="73"/>
      <c r="WRN5" s="40"/>
      <c r="WRO5" s="150"/>
      <c r="WRP5" s="154"/>
      <c r="WRQ5" s="16"/>
      <c r="WRR5" s="156"/>
      <c r="WRS5" s="156"/>
      <c r="WRT5" s="40"/>
      <c r="WRU5" s="73"/>
      <c r="WRV5" s="40"/>
      <c r="WRW5" s="150"/>
      <c r="WRX5" s="154"/>
      <c r="WRY5" s="16"/>
      <c r="WRZ5" s="156"/>
      <c r="WSA5" s="156"/>
      <c r="WSB5" s="40"/>
      <c r="WSC5" s="73"/>
      <c r="WSD5" s="40"/>
      <c r="WSE5" s="150"/>
      <c r="WSF5" s="154"/>
      <c r="WSG5" s="16"/>
      <c r="WSH5" s="156"/>
      <c r="WSI5" s="156"/>
      <c r="WSJ5" s="40"/>
      <c r="WSK5" s="73"/>
      <c r="WSL5" s="40"/>
      <c r="WSM5" s="150"/>
      <c r="WSN5" s="154"/>
      <c r="WSO5" s="16"/>
      <c r="WSP5" s="156"/>
      <c r="WSQ5" s="156"/>
      <c r="WSR5" s="40"/>
      <c r="WSS5" s="73"/>
      <c r="WST5" s="40"/>
      <c r="WSU5" s="150"/>
      <c r="WSV5" s="154"/>
      <c r="WSW5" s="16"/>
      <c r="WSX5" s="156"/>
      <c r="WSY5" s="156"/>
      <c r="WSZ5" s="40"/>
      <c r="WTA5" s="73"/>
      <c r="WTB5" s="40"/>
      <c r="WTC5" s="150"/>
      <c r="WTD5" s="154"/>
      <c r="WTE5" s="16"/>
      <c r="WTF5" s="156"/>
      <c r="WTG5" s="156"/>
      <c r="WTH5" s="40"/>
      <c r="WTI5" s="73"/>
      <c r="WTJ5" s="40"/>
      <c r="WTK5" s="150"/>
      <c r="WTL5" s="154"/>
      <c r="WTM5" s="16"/>
      <c r="WTN5" s="156"/>
      <c r="WTO5" s="156"/>
      <c r="WTP5" s="40"/>
      <c r="WTQ5" s="73"/>
      <c r="WTR5" s="40"/>
      <c r="WTS5" s="150"/>
      <c r="WTT5" s="154"/>
      <c r="WTU5" s="16"/>
      <c r="WTV5" s="156"/>
      <c r="WTW5" s="156"/>
      <c r="WTX5" s="40"/>
      <c r="WTY5" s="73"/>
      <c r="WTZ5" s="40"/>
      <c r="WUA5" s="150"/>
      <c r="WUB5" s="154"/>
      <c r="WUC5" s="16"/>
      <c r="WUD5" s="156"/>
      <c r="WUE5" s="156"/>
      <c r="WUF5" s="40"/>
      <c r="WUG5" s="73"/>
      <c r="WUH5" s="40"/>
      <c r="WUI5" s="150"/>
      <c r="WUJ5" s="154"/>
      <c r="WUK5" s="16"/>
      <c r="WUL5" s="156"/>
      <c r="WUM5" s="156"/>
      <c r="WUN5" s="40"/>
      <c r="WUO5" s="73"/>
      <c r="WUP5" s="40"/>
      <c r="WUQ5" s="150"/>
      <c r="WUR5" s="154"/>
      <c r="WUS5" s="16"/>
      <c r="WUT5" s="156"/>
      <c r="WUU5" s="156"/>
      <c r="WUV5" s="40"/>
      <c r="WUW5" s="73"/>
      <c r="WUX5" s="40"/>
      <c r="WUY5" s="150"/>
      <c r="WUZ5" s="154"/>
      <c r="WVA5" s="16"/>
      <c r="WVB5" s="156"/>
      <c r="WVC5" s="156"/>
      <c r="WVD5" s="40"/>
      <c r="WVE5" s="73"/>
      <c r="WVF5" s="40"/>
      <c r="WVG5" s="150"/>
      <c r="WVH5" s="154"/>
      <c r="WVI5" s="16"/>
      <c r="WVJ5" s="156"/>
      <c r="WVK5" s="156"/>
      <c r="WVL5" s="40"/>
      <c r="WVM5" s="73"/>
      <c r="WVN5" s="40"/>
      <c r="WVO5" s="150"/>
      <c r="WVP5" s="154"/>
      <c r="WVQ5" s="16"/>
      <c r="WVR5" s="156"/>
      <c r="WVS5" s="156"/>
      <c r="WVT5" s="40"/>
      <c r="WVU5" s="73"/>
      <c r="WVV5" s="40"/>
      <c r="WVW5" s="150"/>
      <c r="WVX5" s="154"/>
      <c r="WVY5" s="16"/>
      <c r="WVZ5" s="156"/>
      <c r="WWA5" s="156"/>
      <c r="WWB5" s="40"/>
      <c r="WWC5" s="73"/>
      <c r="WWD5" s="40"/>
      <c r="WWE5" s="150"/>
      <c r="WWF5" s="154"/>
      <c r="WWG5" s="16"/>
      <c r="WWH5" s="156"/>
      <c r="WWI5" s="156"/>
      <c r="WWJ5" s="40"/>
      <c r="WWK5" s="73"/>
      <c r="WWL5" s="40"/>
      <c r="WWM5" s="150"/>
      <c r="WWN5" s="154"/>
      <c r="WWO5" s="16"/>
      <c r="WWP5" s="156"/>
      <c r="WWQ5" s="156"/>
      <c r="WWR5" s="40"/>
      <c r="WWS5" s="73"/>
      <c r="WWT5" s="40"/>
      <c r="WWU5" s="150"/>
      <c r="WWV5" s="154"/>
      <c r="WWW5" s="16"/>
      <c r="WWX5" s="156"/>
      <c r="WWY5" s="156"/>
      <c r="WWZ5" s="40"/>
      <c r="WXA5" s="73"/>
      <c r="WXB5" s="40"/>
      <c r="WXC5" s="150"/>
      <c r="WXD5" s="154"/>
      <c r="WXE5" s="16"/>
      <c r="WXF5" s="156"/>
      <c r="WXG5" s="156"/>
      <c r="WXH5" s="40"/>
      <c r="WXI5" s="73"/>
      <c r="WXJ5" s="40"/>
      <c r="WXK5" s="150"/>
      <c r="WXL5" s="154"/>
      <c r="WXM5" s="16"/>
      <c r="WXN5" s="156"/>
      <c r="WXO5" s="156"/>
      <c r="WXP5" s="40"/>
      <c r="WXQ5" s="73"/>
      <c r="WXR5" s="40"/>
      <c r="WXS5" s="150"/>
      <c r="WXT5" s="154"/>
      <c r="WXU5" s="16"/>
      <c r="WXV5" s="156"/>
      <c r="WXW5" s="156"/>
      <c r="WXX5" s="40"/>
      <c r="WXY5" s="73"/>
      <c r="WXZ5" s="40"/>
      <c r="WYA5" s="150"/>
      <c r="WYB5" s="154"/>
      <c r="WYC5" s="16"/>
      <c r="WYD5" s="156"/>
      <c r="WYE5" s="156"/>
      <c r="WYF5" s="40"/>
      <c r="WYG5" s="73"/>
      <c r="WYH5" s="40"/>
      <c r="WYI5" s="150"/>
      <c r="WYJ5" s="154"/>
      <c r="WYK5" s="16"/>
      <c r="WYL5" s="156"/>
      <c r="WYM5" s="156"/>
      <c r="WYN5" s="40"/>
      <c r="WYO5" s="73"/>
      <c r="WYP5" s="40"/>
      <c r="WYQ5" s="150"/>
      <c r="WYR5" s="154"/>
      <c r="WYS5" s="16"/>
      <c r="WYT5" s="156"/>
      <c r="WYU5" s="156"/>
      <c r="WYV5" s="40"/>
      <c r="WYW5" s="73"/>
      <c r="WYX5" s="40"/>
      <c r="WYY5" s="150"/>
      <c r="WYZ5" s="154"/>
      <c r="WZA5" s="16"/>
      <c r="WZB5" s="156"/>
      <c r="WZC5" s="156"/>
      <c r="WZD5" s="40"/>
      <c r="WZE5" s="73"/>
      <c r="WZF5" s="40"/>
      <c r="WZG5" s="150"/>
      <c r="WZH5" s="154"/>
      <c r="WZI5" s="16"/>
      <c r="WZJ5" s="156"/>
      <c r="WZK5" s="156"/>
      <c r="WZL5" s="40"/>
      <c r="WZM5" s="73"/>
      <c r="WZN5" s="40"/>
      <c r="WZO5" s="150"/>
      <c r="WZP5" s="154"/>
      <c r="WZQ5" s="16"/>
      <c r="WZR5" s="156"/>
      <c r="WZS5" s="156"/>
      <c r="WZT5" s="40"/>
      <c r="WZU5" s="73"/>
      <c r="WZV5" s="40"/>
      <c r="WZW5" s="150"/>
      <c r="WZX5" s="154"/>
      <c r="WZY5" s="16"/>
      <c r="WZZ5" s="156"/>
      <c r="XAA5" s="156"/>
      <c r="XAB5" s="40"/>
      <c r="XAC5" s="73"/>
      <c r="XAD5" s="40"/>
      <c r="XAE5" s="150"/>
      <c r="XAF5" s="154"/>
      <c r="XAG5" s="16"/>
      <c r="XAH5" s="156"/>
      <c r="XAI5" s="156"/>
      <c r="XAJ5" s="40"/>
      <c r="XAK5" s="73"/>
      <c r="XAL5" s="40"/>
      <c r="XAM5" s="150"/>
      <c r="XAN5" s="154"/>
      <c r="XAO5" s="16"/>
      <c r="XAP5" s="156"/>
      <c r="XAQ5" s="156"/>
      <c r="XAR5" s="40"/>
      <c r="XAS5" s="73"/>
      <c r="XAT5" s="40"/>
      <c r="XAU5" s="150"/>
      <c r="XAV5" s="154"/>
      <c r="XAW5" s="16"/>
      <c r="XAX5" s="156"/>
      <c r="XAY5" s="156"/>
      <c r="XAZ5" s="40"/>
      <c r="XBA5" s="73"/>
      <c r="XBB5" s="40"/>
      <c r="XBC5" s="150"/>
      <c r="XBD5" s="154"/>
      <c r="XBE5" s="16"/>
      <c r="XBF5" s="156"/>
      <c r="XBG5" s="156"/>
      <c r="XBH5" s="40"/>
      <c r="XBI5" s="73"/>
      <c r="XBJ5" s="40"/>
      <c r="XBK5" s="150"/>
      <c r="XBL5" s="154"/>
      <c r="XBM5" s="16"/>
      <c r="XBN5" s="156"/>
      <c r="XBO5" s="156"/>
      <c r="XBP5" s="40"/>
      <c r="XBQ5" s="73"/>
      <c r="XBR5" s="40"/>
      <c r="XBS5" s="150"/>
      <c r="XBT5" s="154"/>
      <c r="XBU5" s="16"/>
      <c r="XBV5" s="156"/>
      <c r="XBW5" s="156"/>
      <c r="XBX5" s="40"/>
      <c r="XBY5" s="73"/>
      <c r="XBZ5" s="40"/>
      <c r="XCA5" s="150"/>
      <c r="XCB5" s="154"/>
      <c r="XCC5" s="16"/>
      <c r="XCD5" s="156"/>
      <c r="XCE5" s="156"/>
      <c r="XCF5" s="40"/>
      <c r="XCG5" s="73"/>
      <c r="XCH5" s="40"/>
      <c r="XCI5" s="150"/>
      <c r="XCJ5" s="154"/>
      <c r="XCK5" s="16"/>
      <c r="XCL5" s="156"/>
      <c r="XCM5" s="156"/>
      <c r="XCN5" s="40"/>
      <c r="XCO5" s="73"/>
      <c r="XCP5" s="40"/>
      <c r="XCQ5" s="150"/>
      <c r="XCR5" s="154"/>
      <c r="XCS5" s="16"/>
      <c r="XCT5" s="156"/>
      <c r="XCU5" s="156"/>
      <c r="XCV5" s="40"/>
      <c r="XCW5" s="73"/>
      <c r="XCX5" s="40"/>
      <c r="XCY5" s="150"/>
      <c r="XCZ5" s="154"/>
      <c r="XDA5" s="16"/>
      <c r="XDB5" s="156"/>
      <c r="XDC5" s="156"/>
      <c r="XDD5" s="40"/>
      <c r="XDE5" s="73"/>
      <c r="XDF5" s="40"/>
      <c r="XDG5" s="150"/>
      <c r="XDH5" s="154"/>
      <c r="XDI5" s="16"/>
      <c r="XDJ5" s="156"/>
      <c r="XDK5" s="156"/>
      <c r="XDL5" s="40"/>
      <c r="XDM5" s="73"/>
      <c r="XDN5" s="40"/>
      <c r="XDO5" s="150"/>
      <c r="XDP5" s="154"/>
      <c r="XDQ5" s="16"/>
      <c r="XDR5" s="156"/>
      <c r="XDS5" s="156"/>
      <c r="XDT5" s="40"/>
      <c r="XDU5" s="73"/>
      <c r="XDV5" s="40"/>
      <c r="XDW5" s="150"/>
      <c r="XDX5" s="154"/>
      <c r="XDY5" s="16"/>
      <c r="XDZ5" s="156"/>
      <c r="XEA5" s="156"/>
      <c r="XEB5" s="40"/>
      <c r="XEC5" s="73"/>
      <c r="XED5" s="40"/>
      <c r="XEE5" s="150"/>
      <c r="XEF5" s="154"/>
      <c r="XEG5" s="16"/>
      <c r="XEH5" s="156"/>
      <c r="XEI5" s="156"/>
      <c r="XEJ5" s="40"/>
      <c r="XEK5" s="73"/>
      <c r="XEL5" s="40"/>
      <c r="XEM5" s="150"/>
      <c r="XEN5" s="154"/>
      <c r="XEO5" s="16"/>
      <c r="XEP5" s="156"/>
      <c r="XEQ5" s="156"/>
      <c r="XER5" s="40"/>
      <c r="XES5" s="73"/>
      <c r="XET5" s="40"/>
      <c r="XEU5" s="150"/>
      <c r="XEV5" s="154"/>
      <c r="XEW5" s="16"/>
      <c r="XEX5" s="156"/>
      <c r="XEY5" s="156"/>
      <c r="XEZ5" s="40"/>
      <c r="XFA5" s="73"/>
      <c r="XFB5" s="40"/>
      <c r="XFC5" s="150"/>
      <c r="XFD5" s="154"/>
    </row>
    <row r="6" spans="1:16384" ht="29.1" customHeight="1" x14ac:dyDescent="0.25">
      <c r="A6" s="117">
        <v>306</v>
      </c>
      <c r="B6" s="165" t="s">
        <v>230</v>
      </c>
      <c r="C6" s="165" t="s">
        <v>231</v>
      </c>
      <c r="D6" s="119"/>
      <c r="E6" s="164"/>
      <c r="F6" s="40" t="s">
        <v>58</v>
      </c>
      <c r="G6" s="150"/>
      <c r="H6" s="165" t="s">
        <v>280</v>
      </c>
      <c r="I6" s="56" t="str">
        <f>IF(H6&lt;&gt;"",IFERROR(VLOOKUP($A6,Préinscriptions!Liste_préinscrits,9,FALSE),""),"")</f>
        <v/>
      </c>
      <c r="J6" s="163" t="str">
        <f>IF(I6&lt;&gt;"",IFERROR(VLOOKUP($A6,Préinscriptions!Liste_préinscrits,10,FALSE),""),"")</f>
        <v/>
      </c>
      <c r="K6" s="159"/>
    </row>
    <row r="7" spans="1:16384" ht="29.1" customHeight="1" x14ac:dyDescent="0.25">
      <c r="A7" s="117">
        <v>322</v>
      </c>
      <c r="B7" s="165" t="s">
        <v>238</v>
      </c>
      <c r="C7" s="165" t="s">
        <v>156</v>
      </c>
      <c r="D7" s="119"/>
      <c r="E7" s="164"/>
      <c r="F7" s="40" t="s">
        <v>58</v>
      </c>
      <c r="G7" s="150"/>
      <c r="H7" s="165" t="s">
        <v>283</v>
      </c>
      <c r="I7" s="56" t="str">
        <f>IF(H7&lt;&gt;"",IFERROR(VLOOKUP($A7,Préinscriptions!Liste_préinscrits,9,FALSE),""),"")</f>
        <v/>
      </c>
      <c r="J7" s="163" t="str">
        <f>IF(I7&lt;&gt;"",IFERROR(VLOOKUP($A7,Préinscriptions!Liste_préinscrits,10,FALSE),""),"")</f>
        <v/>
      </c>
      <c r="K7" s="159"/>
    </row>
    <row r="8" spans="1:16384" ht="29.1" customHeight="1" x14ac:dyDescent="0.25">
      <c r="A8" s="117">
        <v>332</v>
      </c>
      <c r="B8" s="165" t="s">
        <v>239</v>
      </c>
      <c r="C8" s="165" t="s">
        <v>240</v>
      </c>
      <c r="D8" s="40"/>
      <c r="E8" s="73"/>
      <c r="F8" s="40" t="s">
        <v>58</v>
      </c>
      <c r="G8" s="150"/>
      <c r="H8" s="165" t="s">
        <v>283</v>
      </c>
      <c r="I8" s="56" t="str">
        <f>IF(H8&lt;&gt;"",IFERROR(VLOOKUP($A8,Préinscriptions!Liste_préinscrits,9,FALSE),""),"")</f>
        <v/>
      </c>
      <c r="J8" s="163" t="str">
        <f>IF(I8&lt;&gt;"",IFERROR(VLOOKUP($A8,Préinscriptions!Liste_préinscrits,10,FALSE),""),"")</f>
        <v/>
      </c>
      <c r="K8" s="159"/>
    </row>
    <row r="9" spans="1:16384" ht="29.1" customHeight="1" x14ac:dyDescent="0.25">
      <c r="A9" s="117">
        <v>307</v>
      </c>
      <c r="B9" s="165" t="s">
        <v>251</v>
      </c>
      <c r="C9" s="165" t="s">
        <v>252</v>
      </c>
      <c r="D9" s="119"/>
      <c r="E9" s="164"/>
      <c r="F9" s="40" t="s">
        <v>58</v>
      </c>
      <c r="G9" s="150"/>
      <c r="H9" s="165" t="s">
        <v>284</v>
      </c>
      <c r="I9" s="56" t="str">
        <f>IF(H9&lt;&gt;"",IFERROR(VLOOKUP($A9,Préinscriptions!Liste_préinscrits,9,FALSE),""),"")</f>
        <v/>
      </c>
      <c r="J9" s="163" t="str">
        <f>IF(I9&lt;&gt;"",IFERROR(VLOOKUP($A9,Préinscriptions!Liste_préinscrits,10,FALSE),""),"")</f>
        <v/>
      </c>
      <c r="K9" s="159"/>
    </row>
    <row r="10" spans="1:16384" ht="29.1" customHeight="1" x14ac:dyDescent="0.25">
      <c r="A10" s="117">
        <v>308</v>
      </c>
      <c r="B10" s="165" t="s">
        <v>236</v>
      </c>
      <c r="C10" s="165" t="s">
        <v>225</v>
      </c>
      <c r="D10" s="40"/>
      <c r="E10" s="73"/>
      <c r="F10" s="40" t="s">
        <v>58</v>
      </c>
      <c r="G10" s="150"/>
      <c r="H10" s="165" t="s">
        <v>282</v>
      </c>
      <c r="I10" s="56" t="str">
        <f>IF(H10&lt;&gt;"",IFERROR(VLOOKUP($A10,Préinscriptions!Liste_préinscrits,9,FALSE),""),"")</f>
        <v/>
      </c>
      <c r="J10" s="163" t="str">
        <f>IF(I10&lt;&gt;"",IFERROR(VLOOKUP($A10,Préinscriptions!Liste_préinscrits,10,FALSE),""),"")</f>
        <v/>
      </c>
      <c r="K10" s="159"/>
    </row>
    <row r="11" spans="1:16384" ht="29.1" customHeight="1" x14ac:dyDescent="0.25">
      <c r="A11" s="117">
        <v>323</v>
      </c>
      <c r="B11" s="165" t="s">
        <v>241</v>
      </c>
      <c r="C11" s="165" t="s">
        <v>242</v>
      </c>
      <c r="D11" s="40"/>
      <c r="E11" s="73"/>
      <c r="F11" s="40" t="s">
        <v>58</v>
      </c>
      <c r="G11" s="150"/>
      <c r="H11" s="165" t="s">
        <v>283</v>
      </c>
      <c r="I11" s="56" t="str">
        <f>IF(H11&lt;&gt;"",IFERROR(VLOOKUP($A11,Préinscriptions!Liste_préinscrits,9,FALSE),""),"")</f>
        <v/>
      </c>
      <c r="J11" s="163" t="str">
        <f>IF(I11&lt;&gt;"",IFERROR(VLOOKUP($A11,Préinscriptions!Liste_préinscrits,10,FALSE),""),"")</f>
        <v/>
      </c>
      <c r="K11" s="159"/>
    </row>
    <row r="12" spans="1:16384" ht="29.1" customHeight="1" x14ac:dyDescent="0.35">
      <c r="A12" s="117">
        <v>343</v>
      </c>
      <c r="B12" s="165" t="s">
        <v>201</v>
      </c>
      <c r="C12" s="165" t="s">
        <v>253</v>
      </c>
      <c r="D12" s="119"/>
      <c r="E12" s="164"/>
      <c r="F12" s="40" t="s">
        <v>58</v>
      </c>
      <c r="G12" s="150"/>
      <c r="H12" s="165" t="s">
        <v>284</v>
      </c>
      <c r="I12" s="56" t="str">
        <f>IF(H12&lt;&gt;"",IFERROR(VLOOKUP($A12,Préinscriptions!Liste_préinscrits,9,FALSE),""),"")</f>
        <v/>
      </c>
      <c r="J12" s="162">
        <v>343</v>
      </c>
      <c r="K12" s="159"/>
    </row>
    <row r="13" spans="1:16384" ht="29.1" customHeight="1" x14ac:dyDescent="0.25">
      <c r="A13" s="117">
        <v>324</v>
      </c>
      <c r="B13" s="165" t="s">
        <v>243</v>
      </c>
      <c r="C13" s="165" t="s">
        <v>225</v>
      </c>
      <c r="D13" s="40"/>
      <c r="E13" s="73"/>
      <c r="F13" s="40" t="s">
        <v>58</v>
      </c>
      <c r="G13" s="150"/>
      <c r="H13" s="165" t="s">
        <v>283</v>
      </c>
      <c r="I13" s="56" t="str">
        <f>IF(H13&lt;&gt;"",IFERROR(VLOOKUP($A13,Préinscriptions!Liste_préinscrits,9,FALSE),""),"")</f>
        <v/>
      </c>
      <c r="J13" s="163" t="str">
        <f>IF(I13&lt;&gt;"",IFERROR(VLOOKUP($A13,Préinscriptions!Liste_préinscrits,10,FALSE),""),"")</f>
        <v/>
      </c>
      <c r="K13" s="159"/>
    </row>
    <row r="14" spans="1:16384" ht="29.1" customHeight="1" x14ac:dyDescent="0.25">
      <c r="A14" s="117">
        <v>341</v>
      </c>
      <c r="B14" s="165" t="s">
        <v>244</v>
      </c>
      <c r="C14" s="165" t="s">
        <v>245</v>
      </c>
      <c r="D14" s="40"/>
      <c r="E14" s="73"/>
      <c r="F14" s="40" t="s">
        <v>58</v>
      </c>
      <c r="G14" s="150"/>
      <c r="H14" s="165" t="s">
        <v>283</v>
      </c>
      <c r="I14" s="56" t="str">
        <f>IF(H14&lt;&gt;"",IFERROR(VLOOKUP($A14,Préinscriptions!Liste_préinscrits,9,FALSE),""),"")</f>
        <v/>
      </c>
      <c r="J14" s="163" t="str">
        <f>IF(I14&lt;&gt;"",IFERROR(VLOOKUP($A14,Préinscriptions!Liste_préinscrits,10,FALSE),""),"")</f>
        <v/>
      </c>
      <c r="K14" s="159"/>
    </row>
    <row r="15" spans="1:16384" ht="29.1" customHeight="1" x14ac:dyDescent="0.25">
      <c r="A15" s="117">
        <v>310</v>
      </c>
      <c r="B15" s="165" t="s">
        <v>254</v>
      </c>
      <c r="C15" s="165" t="s">
        <v>125</v>
      </c>
      <c r="D15" s="40"/>
      <c r="E15" s="164"/>
      <c r="F15" s="40" t="s">
        <v>58</v>
      </c>
      <c r="G15" s="150"/>
      <c r="H15" s="165" t="s">
        <v>284</v>
      </c>
      <c r="I15" s="56" t="str">
        <f>IF(H15&lt;&gt;"",IFERROR(VLOOKUP($A15,Préinscriptions!Liste_préinscrits,9,FALSE),""),"")</f>
        <v/>
      </c>
      <c r="J15" s="163" t="str">
        <f>IF(I15&lt;&gt;"",IFERROR(VLOOKUP($A15,Préinscriptions!Liste_préinscrits,10,FALSE),""),"")</f>
        <v/>
      </c>
      <c r="K15" s="159"/>
    </row>
    <row r="16" spans="1:16384" ht="29.1" customHeight="1" x14ac:dyDescent="0.25">
      <c r="A16" s="117">
        <v>311</v>
      </c>
      <c r="B16" s="165" t="s">
        <v>262</v>
      </c>
      <c r="C16" s="165" t="s">
        <v>263</v>
      </c>
      <c r="D16" s="40"/>
      <c r="E16" s="73"/>
      <c r="F16" s="40" t="s">
        <v>58</v>
      </c>
      <c r="G16" s="150"/>
      <c r="H16" s="165" t="s">
        <v>286</v>
      </c>
      <c r="I16" s="56" t="str">
        <f>IF(H16&lt;&gt;"",IFERROR(VLOOKUP($A16,Préinscriptions!Liste_préinscrits,9,FALSE),""),"")</f>
        <v/>
      </c>
      <c r="J16" s="163" t="str">
        <f>IF(I16&lt;&gt;"",IFERROR(VLOOKUP($A16,Préinscriptions!Liste_préinscrits,10,FALSE),""),"")</f>
        <v/>
      </c>
      <c r="K16" s="159"/>
    </row>
    <row r="17" spans="1:11" ht="29.1" customHeight="1" x14ac:dyDescent="0.25">
      <c r="A17" s="117">
        <v>334</v>
      </c>
      <c r="B17" s="165" t="s">
        <v>255</v>
      </c>
      <c r="C17" s="165" t="s">
        <v>121</v>
      </c>
      <c r="D17" s="40"/>
      <c r="E17" s="73"/>
      <c r="F17" s="40" t="s">
        <v>58</v>
      </c>
      <c r="G17" s="150"/>
      <c r="H17" s="165" t="s">
        <v>284</v>
      </c>
      <c r="I17" s="56" t="str">
        <f>IF(H17&lt;&gt;"",IFERROR(VLOOKUP($A17,Préinscriptions!Liste_préinscrits,9,FALSE),""),"")</f>
        <v/>
      </c>
      <c r="J17" s="163" t="str">
        <f>IF(I17&lt;&gt;"",IFERROR(VLOOKUP($A17,Préinscriptions!Liste_préinscrits,10,FALSE),""),"")</f>
        <v/>
      </c>
      <c r="K17" s="159"/>
    </row>
    <row r="18" spans="1:11" ht="29.1" customHeight="1" x14ac:dyDescent="0.25">
      <c r="A18" s="117">
        <v>335</v>
      </c>
      <c r="B18" s="165" t="s">
        <v>237</v>
      </c>
      <c r="C18" s="165" t="s">
        <v>170</v>
      </c>
      <c r="D18" s="40"/>
      <c r="E18" s="73"/>
      <c r="F18" s="40" t="s">
        <v>58</v>
      </c>
      <c r="G18" s="150"/>
      <c r="H18" s="165" t="s">
        <v>282</v>
      </c>
      <c r="I18" s="56" t="str">
        <f>IF(H18&lt;&gt;"",IFERROR(VLOOKUP($A18,Préinscriptions!Liste_préinscrits,9,FALSE),""),"")</f>
        <v/>
      </c>
      <c r="J18" s="163" t="str">
        <f>IF(I18&lt;&gt;"",IFERROR(VLOOKUP($A18,Préinscriptions!Liste_préinscrits,10,FALSE),""),"")</f>
        <v/>
      </c>
      <c r="K18" s="159"/>
    </row>
    <row r="19" spans="1:11" ht="29.1" customHeight="1" x14ac:dyDescent="0.25">
      <c r="A19" s="117">
        <v>327</v>
      </c>
      <c r="B19" s="165" t="s">
        <v>246</v>
      </c>
      <c r="C19" s="165" t="s">
        <v>247</v>
      </c>
      <c r="D19" s="40"/>
      <c r="E19" s="73"/>
      <c r="F19" s="40" t="s">
        <v>58</v>
      </c>
      <c r="G19" s="150"/>
      <c r="H19" s="165" t="s">
        <v>283</v>
      </c>
      <c r="I19" s="56" t="str">
        <f>IF(H19&lt;&gt;"",IFERROR(VLOOKUP($A19,Préinscriptions!Liste_préinscrits,9,FALSE),""),"")</f>
        <v/>
      </c>
      <c r="J19" s="163" t="str">
        <f>IF(I19&lt;&gt;"",IFERROR(VLOOKUP($A19,Préinscriptions!Liste_préinscrits,10,FALSE),""),"")</f>
        <v/>
      </c>
      <c r="K19" s="159"/>
    </row>
    <row r="20" spans="1:11" ht="29.1" customHeight="1" x14ac:dyDescent="0.25">
      <c r="A20" s="117">
        <v>349</v>
      </c>
      <c r="B20" s="165" t="s">
        <v>256</v>
      </c>
      <c r="C20" s="165" t="s">
        <v>257</v>
      </c>
      <c r="D20" s="40"/>
      <c r="E20" s="73"/>
      <c r="F20" s="40" t="s">
        <v>58</v>
      </c>
      <c r="G20" s="150"/>
      <c r="H20" s="165" t="s">
        <v>284</v>
      </c>
      <c r="I20" s="56" t="str">
        <f>IF(H20&lt;&gt;"",IFERROR(VLOOKUP($A20,Préinscriptions!Liste_préinscrits,9,FALSE),""),"")</f>
        <v/>
      </c>
      <c r="J20" s="163" t="str">
        <f>IF(I20&lt;&gt;"",IFERROR(VLOOKUP($A20,Préinscriptions!Liste_préinscrits,10,FALSE),""),"")</f>
        <v/>
      </c>
      <c r="K20" s="159"/>
    </row>
    <row r="21" spans="1:11" ht="29.1" customHeight="1" x14ac:dyDescent="0.25">
      <c r="A21" s="117">
        <v>336</v>
      </c>
      <c r="B21" s="165" t="s">
        <v>232</v>
      </c>
      <c r="C21" s="165" t="s">
        <v>233</v>
      </c>
      <c r="D21" s="40"/>
      <c r="E21" s="164"/>
      <c r="F21" s="40" t="s">
        <v>58</v>
      </c>
      <c r="G21" s="150"/>
      <c r="H21" s="165" t="s">
        <v>280</v>
      </c>
      <c r="I21" s="56" t="str">
        <f>IF(H21&lt;&gt;"",IFERROR(VLOOKUP($A21,Préinscriptions!Liste_préinscrits,9,FALSE),""),"")</f>
        <v/>
      </c>
      <c r="J21" s="163" t="str">
        <f>IF(I21&lt;&gt;"",IFERROR(VLOOKUP($A21,Préinscriptions!Liste_préinscrits,10,FALSE),""),"")</f>
        <v/>
      </c>
      <c r="K21" s="159"/>
    </row>
    <row r="22" spans="1:11" ht="29.1" customHeight="1" x14ac:dyDescent="0.25">
      <c r="A22" s="117">
        <v>315</v>
      </c>
      <c r="B22" s="165" t="s">
        <v>258</v>
      </c>
      <c r="C22" s="165" t="s">
        <v>259</v>
      </c>
      <c r="D22" s="40"/>
      <c r="E22" s="73"/>
      <c r="F22" s="40" t="s">
        <v>58</v>
      </c>
      <c r="G22" s="150"/>
      <c r="H22" s="165" t="s">
        <v>284</v>
      </c>
      <c r="I22" s="56" t="str">
        <f>IF(H22&lt;&gt;"",IFERROR(VLOOKUP($A22,Préinscriptions!Liste_préinscrits,9,FALSE),""),"")</f>
        <v/>
      </c>
      <c r="J22" s="163" t="str">
        <f>IF(I22&lt;&gt;"",IFERROR(VLOOKUP($A22,Préinscriptions!Liste_préinscrits,10,FALSE),""),"")</f>
        <v/>
      </c>
      <c r="K22" s="159"/>
    </row>
    <row r="23" spans="1:11" ht="29.1" customHeight="1" x14ac:dyDescent="0.25">
      <c r="A23" s="117">
        <v>330</v>
      </c>
      <c r="B23" s="165" t="s">
        <v>248</v>
      </c>
      <c r="C23" s="165" t="s">
        <v>127</v>
      </c>
      <c r="D23" s="40"/>
      <c r="E23" s="73"/>
      <c r="F23" s="40" t="s">
        <v>58</v>
      </c>
      <c r="G23" s="150"/>
      <c r="H23" s="165" t="s">
        <v>283</v>
      </c>
      <c r="I23" s="56" t="str">
        <f>IF(H23&lt;&gt;"",IFERROR(VLOOKUP($A23,Préinscriptions!Liste_préinscrits,9,FALSE),""),"")</f>
        <v/>
      </c>
      <c r="J23" s="163" t="str">
        <f>IF(I23&lt;&gt;"",IFERROR(VLOOKUP($A23,Préinscriptions!Liste_préinscrits,10,FALSE),""),"")</f>
        <v/>
      </c>
      <c r="K23" s="159"/>
    </row>
    <row r="24" spans="1:11" ht="29.1" customHeight="1" x14ac:dyDescent="0.25">
      <c r="A24" s="117">
        <v>317</v>
      </c>
      <c r="B24" s="165" t="s">
        <v>134</v>
      </c>
      <c r="C24" s="165" t="s">
        <v>260</v>
      </c>
      <c r="D24" s="40"/>
      <c r="E24" s="73"/>
      <c r="F24" s="40" t="s">
        <v>58</v>
      </c>
      <c r="G24" s="150"/>
      <c r="H24" s="165" t="s">
        <v>284</v>
      </c>
      <c r="I24" s="56" t="str">
        <f>IF(H24&lt;&gt;"",IFERROR(VLOOKUP($A24,Préinscriptions!Liste_préinscrits,9,FALSE),""),"")</f>
        <v/>
      </c>
      <c r="J24" s="163" t="str">
        <f>IF(I24&lt;&gt;"",IFERROR(VLOOKUP($A24,Préinscriptions!Liste_préinscrits,10,FALSE),""),"")</f>
        <v/>
      </c>
      <c r="K24" s="159"/>
    </row>
    <row r="25" spans="1:11" ht="29.1" customHeight="1" x14ac:dyDescent="0.25">
      <c r="A25" s="117">
        <v>319</v>
      </c>
      <c r="B25" s="165" t="s">
        <v>234</v>
      </c>
      <c r="C25" s="165" t="s">
        <v>235</v>
      </c>
      <c r="D25" s="40"/>
      <c r="E25" s="73"/>
      <c r="F25" s="40" t="s">
        <v>58</v>
      </c>
      <c r="G25" s="150"/>
      <c r="H25" s="165" t="s">
        <v>280</v>
      </c>
      <c r="I25" s="56" t="str">
        <f>IF(H25&lt;&gt;"",IFERROR(VLOOKUP($A25,Préinscriptions!Liste_préinscrits,9,FALSE),""),"")</f>
        <v/>
      </c>
      <c r="J25" s="163" t="str">
        <f>IF(I25&lt;&gt;"",IFERROR(VLOOKUP($A25,Préinscriptions!Liste_préinscrits,10,FALSE),""),"")</f>
        <v/>
      </c>
      <c r="K25" s="159"/>
    </row>
    <row r="26" spans="1:11" ht="29.1" customHeight="1" x14ac:dyDescent="0.25">
      <c r="A26" s="117">
        <v>331</v>
      </c>
      <c r="B26" s="165" t="s">
        <v>249</v>
      </c>
      <c r="C26" s="165" t="s">
        <v>172</v>
      </c>
      <c r="D26" s="40"/>
      <c r="E26" s="73"/>
      <c r="F26" s="40" t="s">
        <v>58</v>
      </c>
      <c r="G26" s="150"/>
      <c r="H26" s="165" t="s">
        <v>283</v>
      </c>
      <c r="I26" s="56" t="str">
        <f>IF(H26&lt;&gt;"",IFERROR(VLOOKUP($A26,Préinscriptions!Liste_préinscrits,9,FALSE),""),"")</f>
        <v/>
      </c>
      <c r="J26" s="163" t="str">
        <f>IF(I26&lt;&gt;"",IFERROR(VLOOKUP($A26,Préinscriptions!Liste_préinscrits,10,FALSE),""),"")</f>
        <v/>
      </c>
      <c r="K26" s="159"/>
    </row>
    <row r="27" spans="1:11" ht="29.1" customHeight="1" x14ac:dyDescent="0.25">
      <c r="A27" s="117">
        <v>320</v>
      </c>
      <c r="B27" s="165" t="s">
        <v>261</v>
      </c>
      <c r="C27" s="165" t="s">
        <v>139</v>
      </c>
      <c r="D27" s="40"/>
      <c r="E27" s="73"/>
      <c r="F27" s="40" t="s">
        <v>58</v>
      </c>
      <c r="G27" s="150"/>
      <c r="H27" s="165" t="s">
        <v>284</v>
      </c>
      <c r="I27" s="56" t="str">
        <f>IF(H27&lt;&gt;"",IFERROR(VLOOKUP($A27,Préinscriptions!Liste_préinscrits,9,FALSE),""),"")</f>
        <v/>
      </c>
      <c r="J27" s="163" t="str">
        <f>IF(I27&lt;&gt;"",IFERROR(VLOOKUP($A27,Préinscriptions!Liste_préinscrits,10,FALSE),""),"")</f>
        <v/>
      </c>
      <c r="K27" s="159"/>
    </row>
    <row r="28" spans="1:11" ht="29.1" customHeight="1" x14ac:dyDescent="0.25">
      <c r="A28" s="16"/>
      <c r="B28" s="72" t="str">
        <f>IF(A28&lt;&gt;"",IFERROR(VLOOKUP($A28,Préinscriptions!Liste_préinscrits,2,FALSE),""),"")</f>
        <v/>
      </c>
      <c r="C28" s="72" t="str">
        <f>IF(B28&lt;&gt;"",IFERROR(VLOOKUP($A28,Préinscriptions!Liste_préinscrits,3,FALSE),""),"")</f>
        <v/>
      </c>
      <c r="D28" s="4" t="str">
        <f>IF(C28&lt;&gt;"",IFERROR(VLOOKUP($A28,Préinscriptions!Liste_préinscrits,4,FALSE),""),"")</f>
        <v/>
      </c>
      <c r="E28" s="6" t="str">
        <f>IF(D28&lt;&gt;"",IFERROR(VLOOKUP($A28,Préinscriptions!Liste_préinscrits,5,FALSE),""),"")</f>
        <v/>
      </c>
      <c r="F28" s="40" t="str">
        <f>IF(E28&lt;&gt;"",IFERROR(VLOOKUP($A28,Préinscriptions!Liste_préinscrits,6,FALSE),""),"")</f>
        <v/>
      </c>
      <c r="G28" s="5" t="str">
        <f>IF(F28&lt;&gt;"",IFERROR(VLOOKUP($A28,Préinscriptions!Liste_préinscrits,7,FALSE),""),"")</f>
        <v/>
      </c>
      <c r="H28" s="56" t="str">
        <f>IF(G28&lt;&gt;"",IFERROR(VLOOKUP($A28,Préinscriptions!Liste_préinscrits,8,FALSE),""),"")</f>
        <v/>
      </c>
      <c r="I28" s="56" t="str">
        <f>IF(H28&lt;&gt;"",IFERROR(VLOOKUP($A28,Préinscriptions!Liste_préinscrits,9,FALSE),""),"")</f>
        <v/>
      </c>
      <c r="J28" s="57" t="str">
        <f>IF(I28&lt;&gt;"",IFERROR(VLOOKUP($A28,Préinscriptions!Liste_préinscrits,10,FALSE),""),"")</f>
        <v/>
      </c>
      <c r="K28" s="159"/>
    </row>
    <row r="29" spans="1:11" ht="29.1" customHeight="1" x14ac:dyDescent="0.25">
      <c r="A29" s="16"/>
      <c r="B29" s="72" t="str">
        <f>IF(A29&lt;&gt;"",IFERROR(VLOOKUP($A29,Préinscriptions!Liste_préinscrits,2,FALSE),""),"")</f>
        <v/>
      </c>
      <c r="C29" s="72" t="str">
        <f>IF(B29&lt;&gt;"",IFERROR(VLOOKUP($A29,Préinscriptions!Liste_préinscrits,3,FALSE),""),"")</f>
        <v/>
      </c>
      <c r="D29" s="4" t="str">
        <f>IF(C29&lt;&gt;"",IFERROR(VLOOKUP($A29,Préinscriptions!Liste_préinscrits,4,FALSE),""),"")</f>
        <v/>
      </c>
      <c r="E29" s="6" t="str">
        <f>IF(D29&lt;&gt;"",IFERROR(VLOOKUP($A29,Préinscriptions!Liste_préinscrits,5,FALSE),""),"")</f>
        <v/>
      </c>
      <c r="F29" s="40" t="str">
        <f>IF(E29&lt;&gt;"",IFERROR(VLOOKUP($A29,Préinscriptions!Liste_préinscrits,6,FALSE),""),"")</f>
        <v/>
      </c>
      <c r="G29" s="5" t="str">
        <f>IF(F29&lt;&gt;"",IFERROR(VLOOKUP($A29,Préinscriptions!Liste_préinscrits,7,FALSE),""),"")</f>
        <v/>
      </c>
      <c r="H29" s="56" t="str">
        <f>IF(G29&lt;&gt;"",IFERROR(VLOOKUP($A29,Préinscriptions!Liste_préinscrits,8,FALSE),""),"")</f>
        <v/>
      </c>
      <c r="I29" s="56" t="str">
        <f>IF(H29&lt;&gt;"",IFERROR(VLOOKUP($A29,Préinscriptions!Liste_préinscrits,9,FALSE),""),"")</f>
        <v/>
      </c>
      <c r="J29" s="57" t="str">
        <f>IF(I29&lt;&gt;"",IFERROR(VLOOKUP($A29,Préinscriptions!Liste_préinscrits,10,FALSE),""),"")</f>
        <v/>
      </c>
      <c r="K29" s="159"/>
    </row>
    <row r="30" spans="1:11" ht="29.1" customHeight="1" x14ac:dyDescent="0.25">
      <c r="A30" s="16"/>
      <c r="B30" s="72" t="str">
        <f>IF(A30&lt;&gt;"",IFERROR(VLOOKUP($A30,Préinscriptions!Liste_préinscrits,2,FALSE),""),"")</f>
        <v/>
      </c>
      <c r="C30" s="72" t="str">
        <f>IF(B30&lt;&gt;"",IFERROR(VLOOKUP($A30,Préinscriptions!Liste_préinscrits,3,FALSE),""),"")</f>
        <v/>
      </c>
      <c r="D30" s="4" t="str">
        <f>IF(C30&lt;&gt;"",IFERROR(VLOOKUP($A30,Préinscriptions!Liste_préinscrits,4,FALSE),""),"")</f>
        <v/>
      </c>
      <c r="E30" s="6" t="str">
        <f>IF(D30&lt;&gt;"",IFERROR(VLOOKUP($A30,Préinscriptions!Liste_préinscrits,5,FALSE),""),"")</f>
        <v/>
      </c>
      <c r="F30" s="40" t="str">
        <f>IF(E30&lt;&gt;"",IFERROR(VLOOKUP($A30,Préinscriptions!Liste_préinscrits,6,FALSE),""),"")</f>
        <v/>
      </c>
      <c r="G30" s="5" t="str">
        <f>IF(F30&lt;&gt;"",IFERROR(VLOOKUP($A30,Préinscriptions!Liste_préinscrits,7,FALSE),""),"")</f>
        <v/>
      </c>
      <c r="H30" s="56" t="str">
        <f>IF(G30&lt;&gt;"",IFERROR(VLOOKUP($A30,Préinscriptions!Liste_préinscrits,8,FALSE),""),"")</f>
        <v/>
      </c>
      <c r="I30" s="56" t="str">
        <f>IF(H30&lt;&gt;"",IFERROR(VLOOKUP($A30,Préinscriptions!Liste_préinscrits,9,FALSE),""),"")</f>
        <v/>
      </c>
      <c r="J30" s="57" t="str">
        <f>IF(I30&lt;&gt;"",IFERROR(VLOOKUP($A30,Préinscriptions!Liste_préinscrits,10,FALSE),""),"")</f>
        <v/>
      </c>
      <c r="K30" s="159"/>
    </row>
    <row r="31" spans="1:11" ht="29.1" customHeight="1" x14ac:dyDescent="0.25">
      <c r="A31" s="16"/>
      <c r="B31" s="72" t="str">
        <f>IF(A31&lt;&gt;"",IFERROR(VLOOKUP($A31,Préinscriptions!Liste_préinscrits,2,FALSE),""),"")</f>
        <v/>
      </c>
      <c r="C31" s="72" t="str">
        <f>IF(B31&lt;&gt;"",IFERROR(VLOOKUP($A31,Préinscriptions!Liste_préinscrits,3,FALSE),""),"")</f>
        <v/>
      </c>
      <c r="D31" s="4" t="str">
        <f>IF(C31&lt;&gt;"",IFERROR(VLOOKUP($A31,Préinscriptions!Liste_préinscrits,4,FALSE),""),"")</f>
        <v/>
      </c>
      <c r="E31" s="6" t="str">
        <f>IF(D31&lt;&gt;"",IFERROR(VLOOKUP($A31,Préinscriptions!Liste_préinscrits,5,FALSE),""),"")</f>
        <v/>
      </c>
      <c r="F31" s="40" t="str">
        <f>IF(E31&lt;&gt;"",IFERROR(VLOOKUP($A31,Préinscriptions!Liste_préinscrits,6,FALSE),""),"")</f>
        <v/>
      </c>
      <c r="G31" s="5" t="str">
        <f>IF(F31&lt;&gt;"",IFERROR(VLOOKUP($A31,Préinscriptions!Liste_préinscrits,7,FALSE),""),"")</f>
        <v/>
      </c>
      <c r="H31" s="56" t="str">
        <f>IF(G31&lt;&gt;"",IFERROR(VLOOKUP($A31,Préinscriptions!Liste_préinscrits,8,FALSE),""),"")</f>
        <v/>
      </c>
      <c r="I31" s="56" t="str">
        <f>IF(H31&lt;&gt;"",IFERROR(VLOOKUP($A31,Préinscriptions!Liste_préinscrits,9,FALSE),""),"")</f>
        <v/>
      </c>
      <c r="J31" s="57" t="str">
        <f>IF(I31&lt;&gt;"",IFERROR(VLOOKUP($A31,Préinscriptions!Liste_préinscrits,10,FALSE),""),"")</f>
        <v/>
      </c>
      <c r="K31" s="159"/>
    </row>
    <row r="32" spans="1:11" ht="29.1" customHeight="1" x14ac:dyDescent="0.25">
      <c r="A32" s="16"/>
      <c r="B32" s="72" t="str">
        <f>IF(A32&lt;&gt;"",IFERROR(VLOOKUP($A32,Préinscriptions!Liste_préinscrits,2,FALSE),""),"")</f>
        <v/>
      </c>
      <c r="C32" s="72" t="str">
        <f>IF(B32&lt;&gt;"",IFERROR(VLOOKUP($A32,Préinscriptions!Liste_préinscrits,3,FALSE),""),"")</f>
        <v/>
      </c>
      <c r="D32" s="4" t="str">
        <f>IF(C32&lt;&gt;"",IFERROR(VLOOKUP($A32,Préinscriptions!Liste_préinscrits,4,FALSE),""),"")</f>
        <v/>
      </c>
      <c r="E32" s="6" t="str">
        <f>IF(D32&lt;&gt;"",IFERROR(VLOOKUP($A32,Préinscriptions!Liste_préinscrits,5,FALSE),""),"")</f>
        <v/>
      </c>
      <c r="F32" s="40" t="str">
        <f>IF(E32&lt;&gt;"",IFERROR(VLOOKUP($A32,Préinscriptions!Liste_préinscrits,6,FALSE),""),"")</f>
        <v/>
      </c>
      <c r="G32" s="5" t="str">
        <f>IF(F32&lt;&gt;"",IFERROR(VLOOKUP($A32,Préinscriptions!Liste_préinscrits,7,FALSE),""),"")</f>
        <v/>
      </c>
      <c r="H32" s="56" t="str">
        <f>IF(G32&lt;&gt;"",IFERROR(VLOOKUP($A32,Préinscriptions!Liste_préinscrits,8,FALSE),""),"")</f>
        <v/>
      </c>
      <c r="I32" s="56" t="str">
        <f>IF(H32&lt;&gt;"",IFERROR(VLOOKUP($A32,Préinscriptions!Liste_préinscrits,9,FALSE),""),"")</f>
        <v/>
      </c>
      <c r="J32" s="57" t="str">
        <f>IF(I32&lt;&gt;"",IFERROR(VLOOKUP($A32,Préinscriptions!Liste_préinscrits,10,FALSE),""),"")</f>
        <v/>
      </c>
      <c r="K32" s="159"/>
    </row>
    <row r="33" spans="1:1" ht="18" x14ac:dyDescent="0.25">
      <c r="A33" s="161">
        <f>COUNT(A2:A27)</f>
        <v>26</v>
      </c>
    </row>
  </sheetData>
  <sortState ref="A2:K33">
    <sortCondition ref="B2:B33"/>
  </sortState>
  <dataValidations count="2">
    <dataValidation type="list" allowBlank="1" showInputMessage="1" showErrorMessage="1" sqref="L5 T5 AB5 AJ5 AR5 AZ5 BH5 BP5 BX5 CF5 CN5 CV5 DD5 DL5 DT5 EB5 EJ5 ER5 EZ5 FH5 FP5 FX5 GF5 GN5 GV5 HD5 HL5 HT5 IB5 IJ5 IR5 IZ5 JH5 JP5 JX5 KF5 KN5 KV5 LD5 LL5 LT5 MB5 MJ5 MR5 MZ5 NH5 NP5 NX5 OF5 ON5 OV5 PD5 PL5 PT5 QB5 QJ5 QR5 QZ5 RH5 RP5 RX5 SF5 SN5 SV5 TD5 TL5 TT5 UB5 UJ5 UR5 UZ5 VH5 VP5 VX5 WF5 WN5 WV5 XD5 XL5 XT5 YB5 YJ5 YR5 YZ5 ZH5 ZP5 ZX5 AAF5 AAN5 AAV5 ABD5 ABL5 ABT5 ACB5 ACJ5 ACR5 ACZ5 ADH5 ADP5 ADX5 AEF5 AEN5 AEV5 AFD5 AFL5 AFT5 AGB5 AGJ5 AGR5 AGZ5 AHH5 AHP5 AHX5 AIF5 AIN5 AIV5 AJD5 AJL5 AJT5 AKB5 AKJ5 AKR5 AKZ5 ALH5 ALP5 ALX5 AMF5 AMN5 AMV5 AND5 ANL5 ANT5 AOB5 AOJ5 AOR5 AOZ5 APH5 APP5 APX5 AQF5 AQN5 AQV5 ARD5 ARL5 ART5 ASB5 ASJ5 ASR5 ASZ5 ATH5 ATP5 ATX5 AUF5 AUN5 AUV5 AVD5 AVL5 AVT5 AWB5 AWJ5 AWR5 AWZ5 AXH5 AXP5 AXX5 AYF5 AYN5 AYV5 AZD5 AZL5 AZT5 BAB5 BAJ5 BAR5 BAZ5 BBH5 BBP5 BBX5 BCF5 BCN5 BCV5 BDD5 BDL5 BDT5 BEB5 BEJ5 BER5 BEZ5 BFH5 BFP5 BFX5 BGF5 BGN5 BGV5 BHD5 BHL5 BHT5 BIB5 BIJ5 BIR5 BIZ5 BJH5 BJP5 BJX5 BKF5 BKN5 BKV5 BLD5 BLL5 BLT5 BMB5 BMJ5 BMR5 BMZ5 BNH5 BNP5 BNX5 BOF5 BON5 BOV5 BPD5 BPL5 BPT5 BQB5 BQJ5 BQR5 BQZ5 BRH5 BRP5 BRX5 BSF5 BSN5 BSV5 BTD5 BTL5 BTT5 BUB5 BUJ5 BUR5 BUZ5 BVH5 BVP5 BVX5 BWF5 BWN5 BWV5 BXD5 BXL5 BXT5 BYB5 BYJ5 BYR5 BYZ5 BZH5 BZP5 BZX5 CAF5 CAN5 CAV5 CBD5 CBL5 CBT5 CCB5 CCJ5 CCR5 CCZ5 CDH5 CDP5 CDX5 CEF5 CEN5 CEV5 CFD5 CFL5 CFT5 CGB5 CGJ5 CGR5 CGZ5 CHH5 CHP5 CHX5 CIF5 CIN5 CIV5 CJD5 CJL5 CJT5 CKB5 CKJ5 CKR5 CKZ5 CLH5 CLP5 CLX5 CMF5 CMN5 CMV5 CND5 CNL5 CNT5 COB5 COJ5 COR5 COZ5 CPH5 CPP5 CPX5 CQF5 CQN5 CQV5 CRD5 CRL5 CRT5 CSB5 CSJ5 CSR5 CSZ5 CTH5 CTP5 CTX5 CUF5 CUN5 CUV5 CVD5 CVL5 CVT5 CWB5 CWJ5 CWR5 CWZ5 CXH5 CXP5 CXX5 CYF5 CYN5 CYV5 CZD5 CZL5 CZT5 DAB5 DAJ5 DAR5 DAZ5 DBH5 DBP5 DBX5 DCF5 DCN5 DCV5 DDD5 DDL5 DDT5 DEB5 DEJ5 DER5 DEZ5 DFH5 DFP5 DFX5 DGF5 DGN5 DGV5 DHD5 DHL5 DHT5 DIB5 DIJ5 DIR5 DIZ5 DJH5 DJP5 DJX5 DKF5 DKN5 DKV5 DLD5 DLL5 DLT5 DMB5 DMJ5 DMR5 DMZ5 DNH5 DNP5 DNX5 DOF5 DON5 DOV5 DPD5 DPL5 DPT5 DQB5 DQJ5 DQR5 DQZ5 DRH5 DRP5 DRX5 DSF5 DSN5 DSV5 DTD5 DTL5 DTT5 DUB5 DUJ5 DUR5 DUZ5 DVH5 DVP5 DVX5 DWF5 DWN5 DWV5 DXD5 DXL5 DXT5 DYB5 DYJ5 DYR5 DYZ5 DZH5 DZP5 DZX5 EAF5 EAN5 EAV5 EBD5 EBL5 EBT5 ECB5 ECJ5 ECR5 ECZ5 EDH5 EDP5 EDX5 EEF5 EEN5 EEV5 EFD5 EFL5 EFT5 EGB5 EGJ5 EGR5 EGZ5 EHH5 EHP5 EHX5 EIF5 EIN5 EIV5 EJD5 EJL5 EJT5 EKB5 EKJ5 EKR5 EKZ5 ELH5 ELP5 ELX5 EMF5 EMN5 EMV5 END5 ENL5 ENT5 EOB5 EOJ5 EOR5 EOZ5 EPH5 EPP5 EPX5 EQF5 EQN5 EQV5 ERD5 ERL5 ERT5 ESB5 ESJ5 ESR5 ESZ5 ETH5 ETP5 ETX5 EUF5 EUN5 EUV5 EVD5 EVL5 EVT5 EWB5 EWJ5 EWR5 EWZ5 EXH5 EXP5 EXX5 EYF5 EYN5 EYV5 EZD5 EZL5 EZT5 FAB5 FAJ5 FAR5 FAZ5 FBH5 FBP5 FBX5 FCF5 FCN5 FCV5 FDD5 FDL5 FDT5 FEB5 FEJ5 FER5 FEZ5 FFH5 FFP5 FFX5 FGF5 FGN5 FGV5 FHD5 FHL5 FHT5 FIB5 FIJ5 FIR5 FIZ5 FJH5 FJP5 FJX5 FKF5 FKN5 FKV5 FLD5 FLL5 FLT5 FMB5 FMJ5 FMR5 FMZ5 FNH5 FNP5 FNX5 FOF5 FON5 FOV5 FPD5 FPL5 FPT5 FQB5 FQJ5 FQR5 FQZ5 FRH5 FRP5 FRX5 FSF5 FSN5 FSV5 FTD5 FTL5 FTT5 FUB5 FUJ5 FUR5 FUZ5 FVH5 FVP5 FVX5 FWF5 FWN5 FWV5 FXD5 FXL5 FXT5 FYB5 FYJ5 FYR5 FYZ5 FZH5 FZP5 FZX5 GAF5 GAN5 GAV5 GBD5 GBL5 GBT5 GCB5 GCJ5 GCR5 GCZ5 GDH5 GDP5 GDX5 GEF5 GEN5 GEV5 GFD5 GFL5 GFT5 GGB5 GGJ5 GGR5 GGZ5 GHH5 GHP5 GHX5 GIF5 GIN5 GIV5 GJD5 GJL5 GJT5 GKB5 GKJ5 GKR5 GKZ5 GLH5 GLP5 GLX5 GMF5 GMN5 GMV5 GND5 GNL5 GNT5 GOB5 GOJ5 GOR5 GOZ5 GPH5 GPP5 GPX5 GQF5 GQN5 GQV5 GRD5 GRL5 GRT5 GSB5 GSJ5 GSR5 GSZ5 GTH5 GTP5 GTX5 GUF5 GUN5 GUV5 GVD5 GVL5 GVT5 GWB5 GWJ5 GWR5 GWZ5 GXH5 GXP5 GXX5 GYF5 GYN5 GYV5 GZD5 GZL5 GZT5 HAB5 HAJ5 HAR5 HAZ5 HBH5 HBP5 HBX5 HCF5 HCN5 HCV5 HDD5 HDL5 HDT5 HEB5 HEJ5 HER5 HEZ5 HFH5 HFP5 HFX5 HGF5 HGN5 HGV5 HHD5 HHL5 HHT5 HIB5 HIJ5 HIR5 HIZ5 HJH5 HJP5 HJX5 HKF5 HKN5 HKV5 HLD5 HLL5 HLT5 HMB5 HMJ5 HMR5 HMZ5 HNH5 HNP5 HNX5 HOF5 HON5 HOV5 HPD5 HPL5 HPT5 HQB5 HQJ5 HQR5 HQZ5 HRH5 HRP5 HRX5 HSF5 HSN5 HSV5 HTD5 HTL5 HTT5 HUB5 HUJ5 HUR5 HUZ5 HVH5 HVP5 HVX5 HWF5 HWN5 HWV5 HXD5 HXL5 HXT5 HYB5 HYJ5 HYR5 HYZ5 HZH5 HZP5 HZX5 IAF5 IAN5 IAV5 IBD5 IBL5 IBT5 ICB5 ICJ5 ICR5 ICZ5 IDH5 IDP5 IDX5 IEF5 IEN5 IEV5 IFD5 IFL5 IFT5 IGB5 IGJ5 IGR5 IGZ5 IHH5 IHP5 IHX5 IIF5 IIN5 IIV5 IJD5 IJL5 IJT5 IKB5 IKJ5 IKR5 IKZ5 ILH5 ILP5 ILX5 IMF5 IMN5 IMV5 IND5 INL5 INT5 IOB5 IOJ5 IOR5 IOZ5 IPH5 IPP5 IPX5 IQF5 IQN5 IQV5 IRD5 IRL5 IRT5 ISB5 ISJ5 ISR5 ISZ5 ITH5 ITP5 ITX5 IUF5 IUN5 IUV5 IVD5 IVL5 IVT5 IWB5 IWJ5 IWR5 IWZ5 IXH5 IXP5 IXX5 IYF5 IYN5 IYV5 IZD5 IZL5 IZT5 JAB5 JAJ5 JAR5 JAZ5 JBH5 JBP5 JBX5 JCF5 JCN5 JCV5 JDD5 JDL5 JDT5 JEB5 JEJ5 JER5 JEZ5 JFH5 JFP5 JFX5 JGF5 JGN5 JGV5 JHD5 JHL5 JHT5 JIB5 JIJ5 JIR5 JIZ5 JJH5 JJP5 JJX5 JKF5 JKN5 JKV5 JLD5 JLL5 JLT5 JMB5 JMJ5 JMR5 JMZ5 JNH5 JNP5 JNX5 JOF5 JON5 JOV5 JPD5 JPL5 JPT5 JQB5 JQJ5 JQR5 JQZ5 JRH5 JRP5 JRX5 JSF5 JSN5 JSV5 JTD5 JTL5 JTT5 JUB5 JUJ5 JUR5 JUZ5 JVH5 JVP5 JVX5 JWF5 JWN5 JWV5 JXD5 JXL5 JXT5 JYB5 JYJ5 JYR5 JYZ5 JZH5 JZP5 JZX5 KAF5 KAN5 KAV5 KBD5 KBL5 KBT5 KCB5 KCJ5 KCR5 KCZ5 KDH5 KDP5 KDX5 KEF5 KEN5 KEV5 KFD5 KFL5 KFT5 KGB5 KGJ5 KGR5 KGZ5 KHH5 KHP5 KHX5 KIF5 KIN5 KIV5 KJD5 KJL5 KJT5 KKB5 KKJ5 KKR5 KKZ5 KLH5 KLP5 KLX5 KMF5 KMN5 KMV5 KND5 KNL5 KNT5 KOB5 KOJ5 KOR5 KOZ5 KPH5 KPP5 KPX5 KQF5 KQN5 KQV5 KRD5 KRL5 KRT5 KSB5 KSJ5 KSR5 KSZ5 KTH5 KTP5 KTX5 KUF5 KUN5 KUV5 KVD5 KVL5 KVT5 KWB5 KWJ5 KWR5 KWZ5 KXH5 KXP5 KXX5 KYF5 KYN5 KYV5 KZD5 KZL5 KZT5 LAB5 LAJ5 LAR5 LAZ5 LBH5 LBP5 LBX5 LCF5 LCN5 LCV5 LDD5 LDL5 LDT5 LEB5 LEJ5 LER5 LEZ5 LFH5 LFP5 LFX5 LGF5 LGN5 LGV5 LHD5 LHL5 LHT5 LIB5 LIJ5 LIR5 LIZ5 LJH5 LJP5 LJX5 LKF5 LKN5 LKV5 LLD5 LLL5 LLT5 LMB5 LMJ5 LMR5 LMZ5 LNH5 LNP5 LNX5 LOF5 LON5 LOV5 LPD5 LPL5 LPT5 LQB5 LQJ5 LQR5 LQZ5 LRH5 LRP5 LRX5 LSF5 LSN5 LSV5 LTD5 LTL5 LTT5 LUB5 LUJ5 LUR5 LUZ5 LVH5 LVP5 LVX5 LWF5 LWN5 LWV5 LXD5 LXL5 LXT5 LYB5 LYJ5 LYR5 LYZ5 LZH5 LZP5 LZX5 MAF5 MAN5 MAV5 MBD5 MBL5 MBT5 MCB5 MCJ5 MCR5 MCZ5 MDH5 MDP5 MDX5 MEF5 MEN5 MEV5 MFD5 MFL5 MFT5 MGB5 MGJ5 MGR5 MGZ5 MHH5 MHP5 MHX5 MIF5 MIN5 MIV5 MJD5 MJL5 MJT5 MKB5 MKJ5 MKR5 MKZ5 MLH5 MLP5 MLX5 MMF5 MMN5 MMV5 MND5 MNL5 MNT5 MOB5 MOJ5 MOR5 MOZ5 MPH5 MPP5 MPX5 MQF5 MQN5 MQV5 MRD5 MRL5 MRT5 MSB5 MSJ5 MSR5 MSZ5 MTH5 MTP5 MTX5 MUF5 MUN5 MUV5 MVD5 MVL5 MVT5 MWB5 MWJ5 MWR5 MWZ5 MXH5 MXP5 MXX5 MYF5 MYN5 MYV5 MZD5 MZL5 MZT5 NAB5 NAJ5 NAR5 NAZ5 NBH5 NBP5 NBX5 NCF5 NCN5 NCV5 NDD5 NDL5 NDT5 NEB5 NEJ5 NER5 NEZ5 NFH5 NFP5 NFX5 NGF5 NGN5 NGV5 NHD5 NHL5 NHT5 NIB5 NIJ5 NIR5 NIZ5 NJH5 NJP5 NJX5 NKF5 NKN5 NKV5 NLD5 NLL5 NLT5 NMB5 NMJ5 NMR5 NMZ5 NNH5 NNP5 NNX5 NOF5 NON5 NOV5 NPD5 NPL5 NPT5 NQB5 NQJ5 NQR5 NQZ5 NRH5 NRP5 NRX5 NSF5 NSN5 NSV5 NTD5 NTL5 NTT5 NUB5 NUJ5 NUR5 NUZ5 NVH5 NVP5 NVX5 NWF5 NWN5 NWV5 NXD5 NXL5 NXT5 NYB5 NYJ5 NYR5 NYZ5 NZH5 NZP5 NZX5 OAF5 OAN5 OAV5 OBD5 OBL5 OBT5 OCB5 OCJ5 OCR5 OCZ5 ODH5 ODP5 ODX5 OEF5 OEN5 OEV5 OFD5 OFL5 OFT5 OGB5 OGJ5 OGR5 OGZ5 OHH5 OHP5 OHX5 OIF5 OIN5 OIV5 OJD5 OJL5 OJT5 OKB5 OKJ5 OKR5 OKZ5 OLH5 OLP5 OLX5 OMF5 OMN5 OMV5 OND5 ONL5 ONT5 OOB5 OOJ5 OOR5 OOZ5 OPH5 OPP5 OPX5 OQF5 OQN5 OQV5 ORD5 ORL5 ORT5 OSB5 OSJ5 OSR5 OSZ5 OTH5 OTP5 OTX5 OUF5 OUN5 OUV5 OVD5 OVL5 OVT5 OWB5 OWJ5 OWR5 OWZ5 OXH5 OXP5 OXX5 OYF5 OYN5 OYV5 OZD5 OZL5 OZT5 PAB5 PAJ5 PAR5 PAZ5 PBH5 PBP5 PBX5 PCF5 PCN5 PCV5 PDD5 PDL5 PDT5 PEB5 PEJ5 PER5 PEZ5 PFH5 PFP5 PFX5 PGF5 PGN5 PGV5 PHD5 PHL5 PHT5 PIB5 PIJ5 PIR5 PIZ5 PJH5 PJP5 PJX5 PKF5 PKN5 PKV5 PLD5 PLL5 PLT5 PMB5 PMJ5 PMR5 PMZ5 PNH5 PNP5 PNX5 POF5 PON5 POV5 PPD5 PPL5 PPT5 PQB5 PQJ5 PQR5 PQZ5 PRH5 PRP5 PRX5 PSF5 PSN5 PSV5 PTD5 PTL5 PTT5 PUB5 PUJ5 PUR5 PUZ5 PVH5 PVP5 PVX5 PWF5 PWN5 PWV5 PXD5 PXL5 PXT5 PYB5 PYJ5 PYR5 PYZ5 PZH5 PZP5 PZX5 QAF5 QAN5 QAV5 QBD5 QBL5 QBT5 QCB5 QCJ5 QCR5 QCZ5 QDH5 QDP5 QDX5 QEF5 QEN5 QEV5 QFD5 QFL5 QFT5 QGB5 QGJ5 QGR5 QGZ5 QHH5 QHP5 QHX5 QIF5 QIN5 QIV5 QJD5 QJL5 QJT5 QKB5 QKJ5 QKR5 QKZ5 QLH5 QLP5 QLX5 QMF5 QMN5 QMV5 QND5 QNL5 QNT5 QOB5 QOJ5 QOR5 QOZ5 QPH5 QPP5 QPX5 QQF5 QQN5 QQV5 QRD5 QRL5 QRT5 QSB5 QSJ5 QSR5 QSZ5 QTH5 QTP5 QTX5 QUF5 QUN5 QUV5 QVD5 QVL5 QVT5 QWB5 QWJ5 QWR5 QWZ5 QXH5 QXP5 QXX5 QYF5 QYN5 QYV5 QZD5 QZL5 QZT5 RAB5 RAJ5 RAR5 RAZ5 RBH5 RBP5 RBX5 RCF5 RCN5 RCV5 RDD5 RDL5 RDT5 REB5 REJ5 RER5 REZ5 RFH5 RFP5 RFX5 RGF5 RGN5 RGV5 RHD5 RHL5 RHT5 RIB5 RIJ5 RIR5 RIZ5 RJH5 RJP5 RJX5 RKF5 RKN5 RKV5 RLD5 RLL5 RLT5 RMB5 RMJ5 RMR5 RMZ5 RNH5 RNP5 RNX5 ROF5 RON5 ROV5 RPD5 RPL5 RPT5 RQB5 RQJ5 RQR5 RQZ5 RRH5 RRP5 RRX5 RSF5 RSN5 RSV5 RTD5 RTL5 RTT5 RUB5 RUJ5 RUR5 RUZ5 RVH5 RVP5 RVX5 RWF5 RWN5 RWV5 RXD5 RXL5 RXT5 RYB5 RYJ5 RYR5 RYZ5 RZH5 RZP5 RZX5 SAF5 SAN5 SAV5 SBD5 SBL5 SBT5 SCB5 SCJ5 SCR5 SCZ5 SDH5 SDP5 SDX5 SEF5 SEN5 SEV5 SFD5 SFL5 SFT5 SGB5 SGJ5 SGR5 SGZ5 SHH5 SHP5 SHX5 SIF5 SIN5 SIV5 SJD5 SJL5 SJT5 SKB5 SKJ5 SKR5 SKZ5 SLH5 SLP5 SLX5 SMF5 SMN5 SMV5 SND5 SNL5 SNT5 SOB5 SOJ5 SOR5 SOZ5 SPH5 SPP5 SPX5 SQF5 SQN5 SQV5 SRD5 SRL5 SRT5 SSB5 SSJ5 SSR5 SSZ5 STH5 STP5 STX5 SUF5 SUN5 SUV5 SVD5 SVL5 SVT5 SWB5 SWJ5 SWR5 SWZ5 SXH5 SXP5 SXX5 SYF5 SYN5 SYV5 SZD5 SZL5 SZT5 TAB5 TAJ5 TAR5 TAZ5 TBH5 TBP5 TBX5 TCF5 TCN5 TCV5 TDD5 TDL5 TDT5 TEB5 TEJ5 TER5 TEZ5 TFH5 TFP5 TFX5 TGF5 TGN5 TGV5 THD5 THL5 THT5 TIB5 TIJ5 TIR5 TIZ5 TJH5 TJP5 TJX5 TKF5 TKN5 TKV5 TLD5 TLL5 TLT5 TMB5 TMJ5 TMR5 TMZ5 TNH5 TNP5 TNX5 TOF5 TON5 TOV5 TPD5 TPL5 TPT5 TQB5 TQJ5 TQR5 TQZ5 TRH5 TRP5 TRX5 TSF5 TSN5 TSV5 TTD5 TTL5 TTT5 TUB5 TUJ5 TUR5 TUZ5 TVH5 TVP5 TVX5 TWF5 TWN5 TWV5 TXD5 TXL5 TXT5 TYB5 TYJ5 TYR5 TYZ5 TZH5 TZP5 TZX5 UAF5 UAN5 UAV5 UBD5 UBL5 UBT5 UCB5 UCJ5 UCR5 UCZ5 UDH5 UDP5 UDX5 UEF5 UEN5 UEV5 UFD5 UFL5 UFT5 UGB5 UGJ5 UGR5 UGZ5 UHH5 UHP5 UHX5 UIF5 UIN5 UIV5 UJD5 UJL5 UJT5 UKB5 UKJ5 UKR5 UKZ5 ULH5 ULP5 ULX5 UMF5 UMN5 UMV5 UND5 UNL5 UNT5 UOB5 UOJ5 UOR5 UOZ5 UPH5 UPP5 UPX5 UQF5 UQN5 UQV5 URD5 URL5 URT5 USB5 USJ5 USR5 USZ5 UTH5 UTP5 UTX5 UUF5 UUN5 UUV5 UVD5 UVL5 UVT5 UWB5 UWJ5 UWR5 UWZ5 UXH5 UXP5 UXX5 UYF5 UYN5 UYV5 UZD5 UZL5 UZT5 VAB5 VAJ5 VAR5 VAZ5 VBH5 VBP5 VBX5 VCF5 VCN5 VCV5 VDD5 VDL5 VDT5 VEB5 VEJ5 VER5 VEZ5 VFH5 VFP5 VFX5 VGF5 VGN5 VGV5 VHD5 VHL5 VHT5 VIB5 VIJ5 VIR5 VIZ5 VJH5 VJP5 VJX5 VKF5 VKN5 VKV5 VLD5 VLL5 VLT5 VMB5 VMJ5 VMR5 VMZ5 VNH5 VNP5 VNX5 VOF5 VON5 VOV5 VPD5 VPL5 VPT5 VQB5 VQJ5 VQR5 VQZ5 VRH5 VRP5 VRX5 VSF5 VSN5 VSV5 VTD5 VTL5 VTT5 VUB5 VUJ5 VUR5 VUZ5 VVH5 VVP5 VVX5 VWF5 VWN5 VWV5 VXD5 VXL5 VXT5 VYB5 VYJ5 VYR5 VYZ5 VZH5 VZP5 VZX5 WAF5 WAN5 WAV5 WBD5 WBL5 WBT5 WCB5 WCJ5 WCR5 WCZ5 WDH5 WDP5 WDX5 WEF5 WEN5 WEV5 WFD5 WFL5 WFT5 WGB5 WGJ5 WGR5 WGZ5 WHH5 WHP5 WHX5 WIF5 WIN5 WIV5 WJD5 WJL5 WJT5 WKB5 WKJ5 WKR5 WKZ5 WLH5 WLP5 WLX5 WMF5 WMN5 WMV5 WND5 WNL5 WNT5 WOB5 WOJ5 WOR5 WOZ5 WPH5 WPP5 WPX5 WQF5 WQN5 WQV5 WRD5 WRL5 WRT5 WSB5 WSJ5 WSR5 WSZ5 WTH5 WTP5 WTX5 WUF5 WUN5 WUV5 WVD5 WVL5 WVT5 WWB5 WWJ5 WWR5 WWZ5 WXH5 WXP5 WXX5 WYF5 WYN5 WYV5 WZD5 WZL5 WZT5 XAB5 XAJ5 XAR5 XAZ5 XBH5 XBP5 XBX5 XCF5 XCN5 XCV5 XDD5 XDL5 XDT5 XEB5 XEJ5 XER5 XEZ5 D5 D2:D4 D6:D32">
      <formula1>"F,M"</formula1>
    </dataValidation>
    <dataValidation type="list" allowBlank="1" showInputMessage="1" showErrorMessage="1" sqref="N5 V5 AD5 AL5 AT5 BB5 BJ5 BR5 BZ5 CH5 CP5 CX5 DF5 DN5 DV5 ED5 EL5 ET5 FB5 FJ5 FR5 FZ5 GH5 GP5 GX5 HF5 HN5 HV5 ID5 IL5 IT5 JB5 JJ5 JR5 JZ5 KH5 KP5 KX5 LF5 LN5 LV5 MD5 ML5 MT5 NB5 NJ5 NR5 NZ5 OH5 OP5 OX5 PF5 PN5 PV5 QD5 QL5 QT5 RB5 RJ5 RR5 RZ5 SH5 SP5 SX5 TF5 TN5 TV5 UD5 UL5 UT5 VB5 VJ5 VR5 VZ5 WH5 WP5 WX5 XF5 XN5 XV5 YD5 YL5 YT5 ZB5 ZJ5 ZR5 ZZ5 AAH5 AAP5 AAX5 ABF5 ABN5 ABV5 ACD5 ACL5 ACT5 ADB5 ADJ5 ADR5 ADZ5 AEH5 AEP5 AEX5 AFF5 AFN5 AFV5 AGD5 AGL5 AGT5 AHB5 AHJ5 AHR5 AHZ5 AIH5 AIP5 AIX5 AJF5 AJN5 AJV5 AKD5 AKL5 AKT5 ALB5 ALJ5 ALR5 ALZ5 AMH5 AMP5 AMX5 ANF5 ANN5 ANV5 AOD5 AOL5 AOT5 APB5 APJ5 APR5 APZ5 AQH5 AQP5 AQX5 ARF5 ARN5 ARV5 ASD5 ASL5 AST5 ATB5 ATJ5 ATR5 ATZ5 AUH5 AUP5 AUX5 AVF5 AVN5 AVV5 AWD5 AWL5 AWT5 AXB5 AXJ5 AXR5 AXZ5 AYH5 AYP5 AYX5 AZF5 AZN5 AZV5 BAD5 BAL5 BAT5 BBB5 BBJ5 BBR5 BBZ5 BCH5 BCP5 BCX5 BDF5 BDN5 BDV5 BED5 BEL5 BET5 BFB5 BFJ5 BFR5 BFZ5 BGH5 BGP5 BGX5 BHF5 BHN5 BHV5 BID5 BIL5 BIT5 BJB5 BJJ5 BJR5 BJZ5 BKH5 BKP5 BKX5 BLF5 BLN5 BLV5 BMD5 BML5 BMT5 BNB5 BNJ5 BNR5 BNZ5 BOH5 BOP5 BOX5 BPF5 BPN5 BPV5 BQD5 BQL5 BQT5 BRB5 BRJ5 BRR5 BRZ5 BSH5 BSP5 BSX5 BTF5 BTN5 BTV5 BUD5 BUL5 BUT5 BVB5 BVJ5 BVR5 BVZ5 BWH5 BWP5 BWX5 BXF5 BXN5 BXV5 BYD5 BYL5 BYT5 BZB5 BZJ5 BZR5 BZZ5 CAH5 CAP5 CAX5 CBF5 CBN5 CBV5 CCD5 CCL5 CCT5 CDB5 CDJ5 CDR5 CDZ5 CEH5 CEP5 CEX5 CFF5 CFN5 CFV5 CGD5 CGL5 CGT5 CHB5 CHJ5 CHR5 CHZ5 CIH5 CIP5 CIX5 CJF5 CJN5 CJV5 CKD5 CKL5 CKT5 CLB5 CLJ5 CLR5 CLZ5 CMH5 CMP5 CMX5 CNF5 CNN5 CNV5 COD5 COL5 COT5 CPB5 CPJ5 CPR5 CPZ5 CQH5 CQP5 CQX5 CRF5 CRN5 CRV5 CSD5 CSL5 CST5 CTB5 CTJ5 CTR5 CTZ5 CUH5 CUP5 CUX5 CVF5 CVN5 CVV5 CWD5 CWL5 CWT5 CXB5 CXJ5 CXR5 CXZ5 CYH5 CYP5 CYX5 CZF5 CZN5 CZV5 DAD5 DAL5 DAT5 DBB5 DBJ5 DBR5 DBZ5 DCH5 DCP5 DCX5 DDF5 DDN5 DDV5 DED5 DEL5 DET5 DFB5 DFJ5 DFR5 DFZ5 DGH5 DGP5 DGX5 DHF5 DHN5 DHV5 DID5 DIL5 DIT5 DJB5 DJJ5 DJR5 DJZ5 DKH5 DKP5 DKX5 DLF5 DLN5 DLV5 DMD5 DML5 DMT5 DNB5 DNJ5 DNR5 DNZ5 DOH5 DOP5 DOX5 DPF5 DPN5 DPV5 DQD5 DQL5 DQT5 DRB5 DRJ5 DRR5 DRZ5 DSH5 DSP5 DSX5 DTF5 DTN5 DTV5 DUD5 DUL5 DUT5 DVB5 DVJ5 DVR5 DVZ5 DWH5 DWP5 DWX5 DXF5 DXN5 DXV5 DYD5 DYL5 DYT5 DZB5 DZJ5 DZR5 DZZ5 EAH5 EAP5 EAX5 EBF5 EBN5 EBV5 ECD5 ECL5 ECT5 EDB5 EDJ5 EDR5 EDZ5 EEH5 EEP5 EEX5 EFF5 EFN5 EFV5 EGD5 EGL5 EGT5 EHB5 EHJ5 EHR5 EHZ5 EIH5 EIP5 EIX5 EJF5 EJN5 EJV5 EKD5 EKL5 EKT5 ELB5 ELJ5 ELR5 ELZ5 EMH5 EMP5 EMX5 ENF5 ENN5 ENV5 EOD5 EOL5 EOT5 EPB5 EPJ5 EPR5 EPZ5 EQH5 EQP5 EQX5 ERF5 ERN5 ERV5 ESD5 ESL5 EST5 ETB5 ETJ5 ETR5 ETZ5 EUH5 EUP5 EUX5 EVF5 EVN5 EVV5 EWD5 EWL5 EWT5 EXB5 EXJ5 EXR5 EXZ5 EYH5 EYP5 EYX5 EZF5 EZN5 EZV5 FAD5 FAL5 FAT5 FBB5 FBJ5 FBR5 FBZ5 FCH5 FCP5 FCX5 FDF5 FDN5 FDV5 FED5 FEL5 FET5 FFB5 FFJ5 FFR5 FFZ5 FGH5 FGP5 FGX5 FHF5 FHN5 FHV5 FID5 FIL5 FIT5 FJB5 FJJ5 FJR5 FJZ5 FKH5 FKP5 FKX5 FLF5 FLN5 FLV5 FMD5 FML5 FMT5 FNB5 FNJ5 FNR5 FNZ5 FOH5 FOP5 FOX5 FPF5 FPN5 FPV5 FQD5 FQL5 FQT5 FRB5 FRJ5 FRR5 FRZ5 FSH5 FSP5 FSX5 FTF5 FTN5 FTV5 FUD5 FUL5 FUT5 FVB5 FVJ5 FVR5 FVZ5 FWH5 FWP5 FWX5 FXF5 FXN5 FXV5 FYD5 FYL5 FYT5 FZB5 FZJ5 FZR5 FZZ5 GAH5 GAP5 GAX5 GBF5 GBN5 GBV5 GCD5 GCL5 GCT5 GDB5 GDJ5 GDR5 GDZ5 GEH5 GEP5 GEX5 GFF5 GFN5 GFV5 GGD5 GGL5 GGT5 GHB5 GHJ5 GHR5 GHZ5 GIH5 GIP5 GIX5 GJF5 GJN5 GJV5 GKD5 GKL5 GKT5 GLB5 GLJ5 GLR5 GLZ5 GMH5 GMP5 GMX5 GNF5 GNN5 GNV5 GOD5 GOL5 GOT5 GPB5 GPJ5 GPR5 GPZ5 GQH5 GQP5 GQX5 GRF5 GRN5 GRV5 GSD5 GSL5 GST5 GTB5 GTJ5 GTR5 GTZ5 GUH5 GUP5 GUX5 GVF5 GVN5 GVV5 GWD5 GWL5 GWT5 GXB5 GXJ5 GXR5 GXZ5 GYH5 GYP5 GYX5 GZF5 GZN5 GZV5 HAD5 HAL5 HAT5 HBB5 HBJ5 HBR5 HBZ5 HCH5 HCP5 HCX5 HDF5 HDN5 HDV5 HED5 HEL5 HET5 HFB5 HFJ5 HFR5 HFZ5 HGH5 HGP5 HGX5 HHF5 HHN5 HHV5 HID5 HIL5 HIT5 HJB5 HJJ5 HJR5 HJZ5 HKH5 HKP5 HKX5 HLF5 HLN5 HLV5 HMD5 HML5 HMT5 HNB5 HNJ5 HNR5 HNZ5 HOH5 HOP5 HOX5 HPF5 HPN5 HPV5 HQD5 HQL5 HQT5 HRB5 HRJ5 HRR5 HRZ5 HSH5 HSP5 HSX5 HTF5 HTN5 HTV5 HUD5 HUL5 HUT5 HVB5 HVJ5 HVR5 HVZ5 HWH5 HWP5 HWX5 HXF5 HXN5 HXV5 HYD5 HYL5 HYT5 HZB5 HZJ5 HZR5 HZZ5 IAH5 IAP5 IAX5 IBF5 IBN5 IBV5 ICD5 ICL5 ICT5 IDB5 IDJ5 IDR5 IDZ5 IEH5 IEP5 IEX5 IFF5 IFN5 IFV5 IGD5 IGL5 IGT5 IHB5 IHJ5 IHR5 IHZ5 IIH5 IIP5 IIX5 IJF5 IJN5 IJV5 IKD5 IKL5 IKT5 ILB5 ILJ5 ILR5 ILZ5 IMH5 IMP5 IMX5 INF5 INN5 INV5 IOD5 IOL5 IOT5 IPB5 IPJ5 IPR5 IPZ5 IQH5 IQP5 IQX5 IRF5 IRN5 IRV5 ISD5 ISL5 IST5 ITB5 ITJ5 ITR5 ITZ5 IUH5 IUP5 IUX5 IVF5 IVN5 IVV5 IWD5 IWL5 IWT5 IXB5 IXJ5 IXR5 IXZ5 IYH5 IYP5 IYX5 IZF5 IZN5 IZV5 JAD5 JAL5 JAT5 JBB5 JBJ5 JBR5 JBZ5 JCH5 JCP5 JCX5 JDF5 JDN5 JDV5 JED5 JEL5 JET5 JFB5 JFJ5 JFR5 JFZ5 JGH5 JGP5 JGX5 JHF5 JHN5 JHV5 JID5 JIL5 JIT5 JJB5 JJJ5 JJR5 JJZ5 JKH5 JKP5 JKX5 JLF5 JLN5 JLV5 JMD5 JML5 JMT5 JNB5 JNJ5 JNR5 JNZ5 JOH5 JOP5 JOX5 JPF5 JPN5 JPV5 JQD5 JQL5 JQT5 JRB5 JRJ5 JRR5 JRZ5 JSH5 JSP5 JSX5 JTF5 JTN5 JTV5 JUD5 JUL5 JUT5 JVB5 JVJ5 JVR5 JVZ5 JWH5 JWP5 JWX5 JXF5 JXN5 JXV5 JYD5 JYL5 JYT5 JZB5 JZJ5 JZR5 JZZ5 KAH5 KAP5 KAX5 KBF5 KBN5 KBV5 KCD5 KCL5 KCT5 KDB5 KDJ5 KDR5 KDZ5 KEH5 KEP5 KEX5 KFF5 KFN5 KFV5 KGD5 KGL5 KGT5 KHB5 KHJ5 KHR5 KHZ5 KIH5 KIP5 KIX5 KJF5 KJN5 KJV5 KKD5 KKL5 KKT5 KLB5 KLJ5 KLR5 KLZ5 KMH5 KMP5 KMX5 KNF5 KNN5 KNV5 KOD5 KOL5 KOT5 KPB5 KPJ5 KPR5 KPZ5 KQH5 KQP5 KQX5 KRF5 KRN5 KRV5 KSD5 KSL5 KST5 KTB5 KTJ5 KTR5 KTZ5 KUH5 KUP5 KUX5 KVF5 KVN5 KVV5 KWD5 KWL5 KWT5 KXB5 KXJ5 KXR5 KXZ5 KYH5 KYP5 KYX5 KZF5 KZN5 KZV5 LAD5 LAL5 LAT5 LBB5 LBJ5 LBR5 LBZ5 LCH5 LCP5 LCX5 LDF5 LDN5 LDV5 LED5 LEL5 LET5 LFB5 LFJ5 LFR5 LFZ5 LGH5 LGP5 LGX5 LHF5 LHN5 LHV5 LID5 LIL5 LIT5 LJB5 LJJ5 LJR5 LJZ5 LKH5 LKP5 LKX5 LLF5 LLN5 LLV5 LMD5 LML5 LMT5 LNB5 LNJ5 LNR5 LNZ5 LOH5 LOP5 LOX5 LPF5 LPN5 LPV5 LQD5 LQL5 LQT5 LRB5 LRJ5 LRR5 LRZ5 LSH5 LSP5 LSX5 LTF5 LTN5 LTV5 LUD5 LUL5 LUT5 LVB5 LVJ5 LVR5 LVZ5 LWH5 LWP5 LWX5 LXF5 LXN5 LXV5 LYD5 LYL5 LYT5 LZB5 LZJ5 LZR5 LZZ5 MAH5 MAP5 MAX5 MBF5 MBN5 MBV5 MCD5 MCL5 MCT5 MDB5 MDJ5 MDR5 MDZ5 MEH5 MEP5 MEX5 MFF5 MFN5 MFV5 MGD5 MGL5 MGT5 MHB5 MHJ5 MHR5 MHZ5 MIH5 MIP5 MIX5 MJF5 MJN5 MJV5 MKD5 MKL5 MKT5 MLB5 MLJ5 MLR5 MLZ5 MMH5 MMP5 MMX5 MNF5 MNN5 MNV5 MOD5 MOL5 MOT5 MPB5 MPJ5 MPR5 MPZ5 MQH5 MQP5 MQX5 MRF5 MRN5 MRV5 MSD5 MSL5 MST5 MTB5 MTJ5 MTR5 MTZ5 MUH5 MUP5 MUX5 MVF5 MVN5 MVV5 MWD5 MWL5 MWT5 MXB5 MXJ5 MXR5 MXZ5 MYH5 MYP5 MYX5 MZF5 MZN5 MZV5 NAD5 NAL5 NAT5 NBB5 NBJ5 NBR5 NBZ5 NCH5 NCP5 NCX5 NDF5 NDN5 NDV5 NED5 NEL5 NET5 NFB5 NFJ5 NFR5 NFZ5 NGH5 NGP5 NGX5 NHF5 NHN5 NHV5 NID5 NIL5 NIT5 NJB5 NJJ5 NJR5 NJZ5 NKH5 NKP5 NKX5 NLF5 NLN5 NLV5 NMD5 NML5 NMT5 NNB5 NNJ5 NNR5 NNZ5 NOH5 NOP5 NOX5 NPF5 NPN5 NPV5 NQD5 NQL5 NQT5 NRB5 NRJ5 NRR5 NRZ5 NSH5 NSP5 NSX5 NTF5 NTN5 NTV5 NUD5 NUL5 NUT5 NVB5 NVJ5 NVR5 NVZ5 NWH5 NWP5 NWX5 NXF5 NXN5 NXV5 NYD5 NYL5 NYT5 NZB5 NZJ5 NZR5 NZZ5 OAH5 OAP5 OAX5 OBF5 OBN5 OBV5 OCD5 OCL5 OCT5 ODB5 ODJ5 ODR5 ODZ5 OEH5 OEP5 OEX5 OFF5 OFN5 OFV5 OGD5 OGL5 OGT5 OHB5 OHJ5 OHR5 OHZ5 OIH5 OIP5 OIX5 OJF5 OJN5 OJV5 OKD5 OKL5 OKT5 OLB5 OLJ5 OLR5 OLZ5 OMH5 OMP5 OMX5 ONF5 ONN5 ONV5 OOD5 OOL5 OOT5 OPB5 OPJ5 OPR5 OPZ5 OQH5 OQP5 OQX5 ORF5 ORN5 ORV5 OSD5 OSL5 OST5 OTB5 OTJ5 OTR5 OTZ5 OUH5 OUP5 OUX5 OVF5 OVN5 OVV5 OWD5 OWL5 OWT5 OXB5 OXJ5 OXR5 OXZ5 OYH5 OYP5 OYX5 OZF5 OZN5 OZV5 PAD5 PAL5 PAT5 PBB5 PBJ5 PBR5 PBZ5 PCH5 PCP5 PCX5 PDF5 PDN5 PDV5 PED5 PEL5 PET5 PFB5 PFJ5 PFR5 PFZ5 PGH5 PGP5 PGX5 PHF5 PHN5 PHV5 PID5 PIL5 PIT5 PJB5 PJJ5 PJR5 PJZ5 PKH5 PKP5 PKX5 PLF5 PLN5 PLV5 PMD5 PML5 PMT5 PNB5 PNJ5 PNR5 PNZ5 POH5 POP5 POX5 PPF5 PPN5 PPV5 PQD5 PQL5 PQT5 PRB5 PRJ5 PRR5 PRZ5 PSH5 PSP5 PSX5 PTF5 PTN5 PTV5 PUD5 PUL5 PUT5 PVB5 PVJ5 PVR5 PVZ5 PWH5 PWP5 PWX5 PXF5 PXN5 PXV5 PYD5 PYL5 PYT5 PZB5 PZJ5 PZR5 PZZ5 QAH5 QAP5 QAX5 QBF5 QBN5 QBV5 QCD5 QCL5 QCT5 QDB5 QDJ5 QDR5 QDZ5 QEH5 QEP5 QEX5 QFF5 QFN5 QFV5 QGD5 QGL5 QGT5 QHB5 QHJ5 QHR5 QHZ5 QIH5 QIP5 QIX5 QJF5 QJN5 QJV5 QKD5 QKL5 QKT5 QLB5 QLJ5 QLR5 QLZ5 QMH5 QMP5 QMX5 QNF5 QNN5 QNV5 QOD5 QOL5 QOT5 QPB5 QPJ5 QPR5 QPZ5 QQH5 QQP5 QQX5 QRF5 QRN5 QRV5 QSD5 QSL5 QST5 QTB5 QTJ5 QTR5 QTZ5 QUH5 QUP5 QUX5 QVF5 QVN5 QVV5 QWD5 QWL5 QWT5 QXB5 QXJ5 QXR5 QXZ5 QYH5 QYP5 QYX5 QZF5 QZN5 QZV5 RAD5 RAL5 RAT5 RBB5 RBJ5 RBR5 RBZ5 RCH5 RCP5 RCX5 RDF5 RDN5 RDV5 RED5 REL5 RET5 RFB5 RFJ5 RFR5 RFZ5 RGH5 RGP5 RGX5 RHF5 RHN5 RHV5 RID5 RIL5 RIT5 RJB5 RJJ5 RJR5 RJZ5 RKH5 RKP5 RKX5 RLF5 RLN5 RLV5 RMD5 RML5 RMT5 RNB5 RNJ5 RNR5 RNZ5 ROH5 ROP5 ROX5 RPF5 RPN5 RPV5 RQD5 RQL5 RQT5 RRB5 RRJ5 RRR5 RRZ5 RSH5 RSP5 RSX5 RTF5 RTN5 RTV5 RUD5 RUL5 RUT5 RVB5 RVJ5 RVR5 RVZ5 RWH5 RWP5 RWX5 RXF5 RXN5 RXV5 RYD5 RYL5 RYT5 RZB5 RZJ5 RZR5 RZZ5 SAH5 SAP5 SAX5 SBF5 SBN5 SBV5 SCD5 SCL5 SCT5 SDB5 SDJ5 SDR5 SDZ5 SEH5 SEP5 SEX5 SFF5 SFN5 SFV5 SGD5 SGL5 SGT5 SHB5 SHJ5 SHR5 SHZ5 SIH5 SIP5 SIX5 SJF5 SJN5 SJV5 SKD5 SKL5 SKT5 SLB5 SLJ5 SLR5 SLZ5 SMH5 SMP5 SMX5 SNF5 SNN5 SNV5 SOD5 SOL5 SOT5 SPB5 SPJ5 SPR5 SPZ5 SQH5 SQP5 SQX5 SRF5 SRN5 SRV5 SSD5 SSL5 SST5 STB5 STJ5 STR5 STZ5 SUH5 SUP5 SUX5 SVF5 SVN5 SVV5 SWD5 SWL5 SWT5 SXB5 SXJ5 SXR5 SXZ5 SYH5 SYP5 SYX5 SZF5 SZN5 SZV5 TAD5 TAL5 TAT5 TBB5 TBJ5 TBR5 TBZ5 TCH5 TCP5 TCX5 TDF5 TDN5 TDV5 TED5 TEL5 TET5 TFB5 TFJ5 TFR5 TFZ5 TGH5 TGP5 TGX5 THF5 THN5 THV5 TID5 TIL5 TIT5 TJB5 TJJ5 TJR5 TJZ5 TKH5 TKP5 TKX5 TLF5 TLN5 TLV5 TMD5 TML5 TMT5 TNB5 TNJ5 TNR5 TNZ5 TOH5 TOP5 TOX5 TPF5 TPN5 TPV5 TQD5 TQL5 TQT5 TRB5 TRJ5 TRR5 TRZ5 TSH5 TSP5 TSX5 TTF5 TTN5 TTV5 TUD5 TUL5 TUT5 TVB5 TVJ5 TVR5 TVZ5 TWH5 TWP5 TWX5 TXF5 TXN5 TXV5 TYD5 TYL5 TYT5 TZB5 TZJ5 TZR5 TZZ5 UAH5 UAP5 UAX5 UBF5 UBN5 UBV5 UCD5 UCL5 UCT5 UDB5 UDJ5 UDR5 UDZ5 UEH5 UEP5 UEX5 UFF5 UFN5 UFV5 UGD5 UGL5 UGT5 UHB5 UHJ5 UHR5 UHZ5 UIH5 UIP5 UIX5 UJF5 UJN5 UJV5 UKD5 UKL5 UKT5 ULB5 ULJ5 ULR5 ULZ5 UMH5 UMP5 UMX5 UNF5 UNN5 UNV5 UOD5 UOL5 UOT5 UPB5 UPJ5 UPR5 UPZ5 UQH5 UQP5 UQX5 URF5 URN5 URV5 USD5 USL5 UST5 UTB5 UTJ5 UTR5 UTZ5 UUH5 UUP5 UUX5 UVF5 UVN5 UVV5 UWD5 UWL5 UWT5 UXB5 UXJ5 UXR5 UXZ5 UYH5 UYP5 UYX5 UZF5 UZN5 UZV5 VAD5 VAL5 VAT5 VBB5 VBJ5 VBR5 VBZ5 VCH5 VCP5 VCX5 VDF5 VDN5 VDV5 VED5 VEL5 VET5 VFB5 VFJ5 VFR5 VFZ5 VGH5 VGP5 VGX5 VHF5 VHN5 VHV5 VID5 VIL5 VIT5 VJB5 VJJ5 VJR5 VJZ5 VKH5 VKP5 VKX5 VLF5 VLN5 VLV5 VMD5 VML5 VMT5 VNB5 VNJ5 VNR5 VNZ5 VOH5 VOP5 VOX5 VPF5 VPN5 VPV5 VQD5 VQL5 VQT5 VRB5 VRJ5 VRR5 VRZ5 VSH5 VSP5 VSX5 VTF5 VTN5 VTV5 VUD5 VUL5 VUT5 VVB5 VVJ5 VVR5 VVZ5 VWH5 VWP5 VWX5 VXF5 VXN5 VXV5 VYD5 VYL5 VYT5 VZB5 VZJ5 VZR5 VZZ5 WAH5 WAP5 WAX5 WBF5 WBN5 WBV5 WCD5 WCL5 WCT5 WDB5 WDJ5 WDR5 WDZ5 WEH5 WEP5 WEX5 WFF5 WFN5 WFV5 WGD5 WGL5 WGT5 WHB5 WHJ5 WHR5 WHZ5 WIH5 WIP5 WIX5 WJF5 WJN5 WJV5 WKD5 WKL5 WKT5 WLB5 WLJ5 WLR5 WLZ5 WMH5 WMP5 WMX5 WNF5 WNN5 WNV5 WOD5 WOL5 WOT5 WPB5 WPJ5 WPR5 WPZ5 WQH5 WQP5 WQX5 WRF5 WRN5 WRV5 WSD5 WSL5 WST5 WTB5 WTJ5 WTR5 WTZ5 WUH5 WUP5 WUX5 WVF5 WVN5 WVV5 WWD5 WWL5 WWT5 WXB5 WXJ5 WXR5 WXZ5 WYH5 WYP5 WYX5 WZF5 WZN5 WZV5 XAD5 XAL5 XAT5 XBB5 XBJ5 XBR5 XBZ5 XCH5 XCP5 XCX5 XDF5 XDN5 XDV5 XED5 XEL5 XET5 XFB5 F5 F2:F4 F6:F32">
      <formula1>Catégories</formula1>
    </dataValidation>
  </dataValidations>
  <pageMargins left="0.7" right="0.7" top="0.75" bottom="0.75" header="0.3" footer="0.3"/>
  <pageSetup paperSize="9" scale="84" orientation="landscape" horizontalDpi="4294967293" r:id="rId1"/>
  <headerFooter>
    <oddFooter>&amp;C&amp;1#&amp;"Arial"&amp;6&amp;K626469Internal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tabColor theme="6" tint="0.39997558519241921"/>
    <pageSetUpPr fitToPage="1"/>
  </sheetPr>
  <dimension ref="A1:J149"/>
  <sheetViews>
    <sheetView topLeftCell="A54" workbookViewId="0">
      <selection activeCell="F86" sqref="F86"/>
    </sheetView>
  </sheetViews>
  <sheetFormatPr baseColWidth="10" defaultColWidth="11.42578125" defaultRowHeight="15" x14ac:dyDescent="0.25"/>
  <cols>
    <col min="1" max="1" width="7.42578125" style="1" bestFit="1" customWidth="1"/>
    <col min="2" max="2" width="24" style="2" bestFit="1" customWidth="1"/>
    <col min="3" max="3" width="12.85546875" style="2" bestFit="1" customWidth="1"/>
    <col min="4" max="4" width="5.85546875" style="1" bestFit="1" customWidth="1"/>
    <col min="5" max="5" width="18.28515625" style="1" hidden="1" customWidth="1"/>
    <col min="6" max="6" width="12.7109375" style="1" customWidth="1"/>
    <col min="7" max="7" width="17.140625" style="1" hidden="1" customWidth="1"/>
    <col min="8" max="8" width="17.42578125" style="55" customWidth="1"/>
    <col min="9" max="9" width="16" style="55" bestFit="1" customWidth="1"/>
    <col min="10" max="10" width="11.42578125" style="1" customWidth="1"/>
    <col min="11" max="252" width="11.42578125" style="1"/>
    <col min="253" max="253" width="8" style="1" bestFit="1" customWidth="1"/>
    <col min="254" max="254" width="24" style="1" bestFit="1" customWidth="1"/>
    <col min="255" max="255" width="12.85546875" style="1" bestFit="1" customWidth="1"/>
    <col min="256" max="256" width="4.42578125" style="1" bestFit="1" customWidth="1"/>
    <col min="257" max="257" width="11.42578125" style="1" bestFit="1" customWidth="1"/>
    <col min="258" max="258" width="15.42578125" style="1" bestFit="1" customWidth="1"/>
    <col min="259" max="259" width="18.7109375" style="1" bestFit="1" customWidth="1"/>
    <col min="260" max="508" width="11.42578125" style="1"/>
    <col min="509" max="509" width="8" style="1" bestFit="1" customWidth="1"/>
    <col min="510" max="510" width="24" style="1" bestFit="1" customWidth="1"/>
    <col min="511" max="511" width="12.85546875" style="1" bestFit="1" customWidth="1"/>
    <col min="512" max="512" width="4.42578125" style="1" bestFit="1" customWidth="1"/>
    <col min="513" max="513" width="11.42578125" style="1" bestFit="1" customWidth="1"/>
    <col min="514" max="514" width="15.42578125" style="1" bestFit="1" customWidth="1"/>
    <col min="515" max="515" width="18.7109375" style="1" bestFit="1" customWidth="1"/>
    <col min="516" max="764" width="11.42578125" style="1"/>
    <col min="765" max="765" width="8" style="1" bestFit="1" customWidth="1"/>
    <col min="766" max="766" width="24" style="1" bestFit="1" customWidth="1"/>
    <col min="767" max="767" width="12.85546875" style="1" bestFit="1" customWidth="1"/>
    <col min="768" max="768" width="4.42578125" style="1" bestFit="1" customWidth="1"/>
    <col min="769" max="769" width="11.42578125" style="1" bestFit="1" customWidth="1"/>
    <col min="770" max="770" width="15.42578125" style="1" bestFit="1" customWidth="1"/>
    <col min="771" max="771" width="18.7109375" style="1" bestFit="1" customWidth="1"/>
    <col min="772" max="1020" width="11.42578125" style="1"/>
    <col min="1021" max="1021" width="8" style="1" bestFit="1" customWidth="1"/>
    <col min="1022" max="1022" width="24" style="1" bestFit="1" customWidth="1"/>
    <col min="1023" max="1023" width="12.85546875" style="1" bestFit="1" customWidth="1"/>
    <col min="1024" max="1024" width="4.42578125" style="1" bestFit="1" customWidth="1"/>
    <col min="1025" max="1025" width="11.42578125" style="1" bestFit="1" customWidth="1"/>
    <col min="1026" max="1026" width="15.42578125" style="1" bestFit="1" customWidth="1"/>
    <col min="1027" max="1027" width="18.7109375" style="1" bestFit="1" customWidth="1"/>
    <col min="1028" max="1276" width="11.42578125" style="1"/>
    <col min="1277" max="1277" width="8" style="1" bestFit="1" customWidth="1"/>
    <col min="1278" max="1278" width="24" style="1" bestFit="1" customWidth="1"/>
    <col min="1279" max="1279" width="12.85546875" style="1" bestFit="1" customWidth="1"/>
    <col min="1280" max="1280" width="4.42578125" style="1" bestFit="1" customWidth="1"/>
    <col min="1281" max="1281" width="11.42578125" style="1" bestFit="1" customWidth="1"/>
    <col min="1282" max="1282" width="15.42578125" style="1" bestFit="1" customWidth="1"/>
    <col min="1283" max="1283" width="18.7109375" style="1" bestFit="1" customWidth="1"/>
    <col min="1284" max="1532" width="11.42578125" style="1"/>
    <col min="1533" max="1533" width="8" style="1" bestFit="1" customWidth="1"/>
    <col min="1534" max="1534" width="24" style="1" bestFit="1" customWidth="1"/>
    <col min="1535" max="1535" width="12.85546875" style="1" bestFit="1" customWidth="1"/>
    <col min="1536" max="1536" width="4.42578125" style="1" bestFit="1" customWidth="1"/>
    <col min="1537" max="1537" width="11.42578125" style="1" bestFit="1" customWidth="1"/>
    <col min="1538" max="1538" width="15.42578125" style="1" bestFit="1" customWidth="1"/>
    <col min="1539" max="1539" width="18.7109375" style="1" bestFit="1" customWidth="1"/>
    <col min="1540" max="1788" width="11.42578125" style="1"/>
    <col min="1789" max="1789" width="8" style="1" bestFit="1" customWidth="1"/>
    <col min="1790" max="1790" width="24" style="1" bestFit="1" customWidth="1"/>
    <col min="1791" max="1791" width="12.85546875" style="1" bestFit="1" customWidth="1"/>
    <col min="1792" max="1792" width="4.42578125" style="1" bestFit="1" customWidth="1"/>
    <col min="1793" max="1793" width="11.42578125" style="1" bestFit="1" customWidth="1"/>
    <col min="1794" max="1794" width="15.42578125" style="1" bestFit="1" customWidth="1"/>
    <col min="1795" max="1795" width="18.7109375" style="1" bestFit="1" customWidth="1"/>
    <col min="1796" max="2044" width="11.42578125" style="1"/>
    <col min="2045" max="2045" width="8" style="1" bestFit="1" customWidth="1"/>
    <col min="2046" max="2046" width="24" style="1" bestFit="1" customWidth="1"/>
    <col min="2047" max="2047" width="12.85546875" style="1" bestFit="1" customWidth="1"/>
    <col min="2048" max="2048" width="4.42578125" style="1" bestFit="1" customWidth="1"/>
    <col min="2049" max="2049" width="11.42578125" style="1" bestFit="1" customWidth="1"/>
    <col min="2050" max="2050" width="15.42578125" style="1" bestFit="1" customWidth="1"/>
    <col min="2051" max="2051" width="18.7109375" style="1" bestFit="1" customWidth="1"/>
    <col min="2052" max="2300" width="11.42578125" style="1"/>
    <col min="2301" max="2301" width="8" style="1" bestFit="1" customWidth="1"/>
    <col min="2302" max="2302" width="24" style="1" bestFit="1" customWidth="1"/>
    <col min="2303" max="2303" width="12.85546875" style="1" bestFit="1" customWidth="1"/>
    <col min="2304" max="2304" width="4.42578125" style="1" bestFit="1" customWidth="1"/>
    <col min="2305" max="2305" width="11.42578125" style="1" bestFit="1" customWidth="1"/>
    <col min="2306" max="2306" width="15.42578125" style="1" bestFit="1" customWidth="1"/>
    <col min="2307" max="2307" width="18.7109375" style="1" bestFit="1" customWidth="1"/>
    <col min="2308" max="2556" width="11.42578125" style="1"/>
    <col min="2557" max="2557" width="8" style="1" bestFit="1" customWidth="1"/>
    <col min="2558" max="2558" width="24" style="1" bestFit="1" customWidth="1"/>
    <col min="2559" max="2559" width="12.85546875" style="1" bestFit="1" customWidth="1"/>
    <col min="2560" max="2560" width="4.42578125" style="1" bestFit="1" customWidth="1"/>
    <col min="2561" max="2561" width="11.42578125" style="1" bestFit="1" customWidth="1"/>
    <col min="2562" max="2562" width="15.42578125" style="1" bestFit="1" customWidth="1"/>
    <col min="2563" max="2563" width="18.7109375" style="1" bestFit="1" customWidth="1"/>
    <col min="2564" max="2812" width="11.42578125" style="1"/>
    <col min="2813" max="2813" width="8" style="1" bestFit="1" customWidth="1"/>
    <col min="2814" max="2814" width="24" style="1" bestFit="1" customWidth="1"/>
    <col min="2815" max="2815" width="12.85546875" style="1" bestFit="1" customWidth="1"/>
    <col min="2816" max="2816" width="4.42578125" style="1" bestFit="1" customWidth="1"/>
    <col min="2817" max="2817" width="11.42578125" style="1" bestFit="1" customWidth="1"/>
    <col min="2818" max="2818" width="15.42578125" style="1" bestFit="1" customWidth="1"/>
    <col min="2819" max="2819" width="18.7109375" style="1" bestFit="1" customWidth="1"/>
    <col min="2820" max="3068" width="11.42578125" style="1"/>
    <col min="3069" max="3069" width="8" style="1" bestFit="1" customWidth="1"/>
    <col min="3070" max="3070" width="24" style="1" bestFit="1" customWidth="1"/>
    <col min="3071" max="3071" width="12.85546875" style="1" bestFit="1" customWidth="1"/>
    <col min="3072" max="3072" width="4.42578125" style="1" bestFit="1" customWidth="1"/>
    <col min="3073" max="3073" width="11.42578125" style="1" bestFit="1" customWidth="1"/>
    <col min="3074" max="3074" width="15.42578125" style="1" bestFit="1" customWidth="1"/>
    <col min="3075" max="3075" width="18.7109375" style="1" bestFit="1" customWidth="1"/>
    <col min="3076" max="3324" width="11.42578125" style="1"/>
    <col min="3325" max="3325" width="8" style="1" bestFit="1" customWidth="1"/>
    <col min="3326" max="3326" width="24" style="1" bestFit="1" customWidth="1"/>
    <col min="3327" max="3327" width="12.85546875" style="1" bestFit="1" customWidth="1"/>
    <col min="3328" max="3328" width="4.42578125" style="1" bestFit="1" customWidth="1"/>
    <col min="3329" max="3329" width="11.42578125" style="1" bestFit="1" customWidth="1"/>
    <col min="3330" max="3330" width="15.42578125" style="1" bestFit="1" customWidth="1"/>
    <col min="3331" max="3331" width="18.7109375" style="1" bestFit="1" customWidth="1"/>
    <col min="3332" max="3580" width="11.42578125" style="1"/>
    <col min="3581" max="3581" width="8" style="1" bestFit="1" customWidth="1"/>
    <col min="3582" max="3582" width="24" style="1" bestFit="1" customWidth="1"/>
    <col min="3583" max="3583" width="12.85546875" style="1" bestFit="1" customWidth="1"/>
    <col min="3584" max="3584" width="4.42578125" style="1" bestFit="1" customWidth="1"/>
    <col min="3585" max="3585" width="11.42578125" style="1" bestFit="1" customWidth="1"/>
    <col min="3586" max="3586" width="15.42578125" style="1" bestFit="1" customWidth="1"/>
    <col min="3587" max="3587" width="18.7109375" style="1" bestFit="1" customWidth="1"/>
    <col min="3588" max="3836" width="11.42578125" style="1"/>
    <col min="3837" max="3837" width="8" style="1" bestFit="1" customWidth="1"/>
    <col min="3838" max="3838" width="24" style="1" bestFit="1" customWidth="1"/>
    <col min="3839" max="3839" width="12.85546875" style="1" bestFit="1" customWidth="1"/>
    <col min="3840" max="3840" width="4.42578125" style="1" bestFit="1" customWidth="1"/>
    <col min="3841" max="3841" width="11.42578125" style="1" bestFit="1" customWidth="1"/>
    <col min="3842" max="3842" width="15.42578125" style="1" bestFit="1" customWidth="1"/>
    <col min="3843" max="3843" width="18.7109375" style="1" bestFit="1" customWidth="1"/>
    <col min="3844" max="4092" width="11.42578125" style="1"/>
    <col min="4093" max="4093" width="8" style="1" bestFit="1" customWidth="1"/>
    <col min="4094" max="4094" width="24" style="1" bestFit="1" customWidth="1"/>
    <col min="4095" max="4095" width="12.85546875" style="1" bestFit="1" customWidth="1"/>
    <col min="4096" max="4096" width="4.42578125" style="1" bestFit="1" customWidth="1"/>
    <col min="4097" max="4097" width="11.42578125" style="1" bestFit="1" customWidth="1"/>
    <col min="4098" max="4098" width="15.42578125" style="1" bestFit="1" customWidth="1"/>
    <col min="4099" max="4099" width="18.7109375" style="1" bestFit="1" customWidth="1"/>
    <col min="4100" max="4348" width="11.42578125" style="1"/>
    <col min="4349" max="4349" width="8" style="1" bestFit="1" customWidth="1"/>
    <col min="4350" max="4350" width="24" style="1" bestFit="1" customWidth="1"/>
    <col min="4351" max="4351" width="12.85546875" style="1" bestFit="1" customWidth="1"/>
    <col min="4352" max="4352" width="4.42578125" style="1" bestFit="1" customWidth="1"/>
    <col min="4353" max="4353" width="11.42578125" style="1" bestFit="1" customWidth="1"/>
    <col min="4354" max="4354" width="15.42578125" style="1" bestFit="1" customWidth="1"/>
    <col min="4355" max="4355" width="18.7109375" style="1" bestFit="1" customWidth="1"/>
    <col min="4356" max="4604" width="11.42578125" style="1"/>
    <col min="4605" max="4605" width="8" style="1" bestFit="1" customWidth="1"/>
    <col min="4606" max="4606" width="24" style="1" bestFit="1" customWidth="1"/>
    <col min="4607" max="4607" width="12.85546875" style="1" bestFit="1" customWidth="1"/>
    <col min="4608" max="4608" width="4.42578125" style="1" bestFit="1" customWidth="1"/>
    <col min="4609" max="4609" width="11.42578125" style="1" bestFit="1" customWidth="1"/>
    <col min="4610" max="4610" width="15.42578125" style="1" bestFit="1" customWidth="1"/>
    <col min="4611" max="4611" width="18.7109375" style="1" bestFit="1" customWidth="1"/>
    <col min="4612" max="4860" width="11.42578125" style="1"/>
    <col min="4861" max="4861" width="8" style="1" bestFit="1" customWidth="1"/>
    <col min="4862" max="4862" width="24" style="1" bestFit="1" customWidth="1"/>
    <col min="4863" max="4863" width="12.85546875" style="1" bestFit="1" customWidth="1"/>
    <col min="4864" max="4864" width="4.42578125" style="1" bestFit="1" customWidth="1"/>
    <col min="4865" max="4865" width="11.42578125" style="1" bestFit="1" customWidth="1"/>
    <col min="4866" max="4866" width="15.42578125" style="1" bestFit="1" customWidth="1"/>
    <col min="4867" max="4867" width="18.7109375" style="1" bestFit="1" customWidth="1"/>
    <col min="4868" max="5116" width="11.42578125" style="1"/>
    <col min="5117" max="5117" width="8" style="1" bestFit="1" customWidth="1"/>
    <col min="5118" max="5118" width="24" style="1" bestFit="1" customWidth="1"/>
    <col min="5119" max="5119" width="12.85546875" style="1" bestFit="1" customWidth="1"/>
    <col min="5120" max="5120" width="4.42578125" style="1" bestFit="1" customWidth="1"/>
    <col min="5121" max="5121" width="11.42578125" style="1" bestFit="1" customWidth="1"/>
    <col min="5122" max="5122" width="15.42578125" style="1" bestFit="1" customWidth="1"/>
    <col min="5123" max="5123" width="18.7109375" style="1" bestFit="1" customWidth="1"/>
    <col min="5124" max="5372" width="11.42578125" style="1"/>
    <col min="5373" max="5373" width="8" style="1" bestFit="1" customWidth="1"/>
    <col min="5374" max="5374" width="24" style="1" bestFit="1" customWidth="1"/>
    <col min="5375" max="5375" width="12.85546875" style="1" bestFit="1" customWidth="1"/>
    <col min="5376" max="5376" width="4.42578125" style="1" bestFit="1" customWidth="1"/>
    <col min="5377" max="5377" width="11.42578125" style="1" bestFit="1" customWidth="1"/>
    <col min="5378" max="5378" width="15.42578125" style="1" bestFit="1" customWidth="1"/>
    <col min="5379" max="5379" width="18.7109375" style="1" bestFit="1" customWidth="1"/>
    <col min="5380" max="5628" width="11.42578125" style="1"/>
    <col min="5629" max="5629" width="8" style="1" bestFit="1" customWidth="1"/>
    <col min="5630" max="5630" width="24" style="1" bestFit="1" customWidth="1"/>
    <col min="5631" max="5631" width="12.85546875" style="1" bestFit="1" customWidth="1"/>
    <col min="5632" max="5632" width="4.42578125" style="1" bestFit="1" customWidth="1"/>
    <col min="5633" max="5633" width="11.42578125" style="1" bestFit="1" customWidth="1"/>
    <col min="5634" max="5634" width="15.42578125" style="1" bestFit="1" customWidth="1"/>
    <col min="5635" max="5635" width="18.7109375" style="1" bestFit="1" customWidth="1"/>
    <col min="5636" max="5884" width="11.42578125" style="1"/>
    <col min="5885" max="5885" width="8" style="1" bestFit="1" customWidth="1"/>
    <col min="5886" max="5886" width="24" style="1" bestFit="1" customWidth="1"/>
    <col min="5887" max="5887" width="12.85546875" style="1" bestFit="1" customWidth="1"/>
    <col min="5888" max="5888" width="4.42578125" style="1" bestFit="1" customWidth="1"/>
    <col min="5889" max="5889" width="11.42578125" style="1" bestFit="1" customWidth="1"/>
    <col min="5890" max="5890" width="15.42578125" style="1" bestFit="1" customWidth="1"/>
    <col min="5891" max="5891" width="18.7109375" style="1" bestFit="1" customWidth="1"/>
    <col min="5892" max="6140" width="11.42578125" style="1"/>
    <col min="6141" max="6141" width="8" style="1" bestFit="1" customWidth="1"/>
    <col min="6142" max="6142" width="24" style="1" bestFit="1" customWidth="1"/>
    <col min="6143" max="6143" width="12.85546875" style="1" bestFit="1" customWidth="1"/>
    <col min="6144" max="6144" width="4.42578125" style="1" bestFit="1" customWidth="1"/>
    <col min="6145" max="6145" width="11.42578125" style="1" bestFit="1" customWidth="1"/>
    <col min="6146" max="6146" width="15.42578125" style="1" bestFit="1" customWidth="1"/>
    <col min="6147" max="6147" width="18.7109375" style="1" bestFit="1" customWidth="1"/>
    <col min="6148" max="6396" width="11.42578125" style="1"/>
    <col min="6397" max="6397" width="8" style="1" bestFit="1" customWidth="1"/>
    <col min="6398" max="6398" width="24" style="1" bestFit="1" customWidth="1"/>
    <col min="6399" max="6399" width="12.85546875" style="1" bestFit="1" customWidth="1"/>
    <col min="6400" max="6400" width="4.42578125" style="1" bestFit="1" customWidth="1"/>
    <col min="6401" max="6401" width="11.42578125" style="1" bestFit="1" customWidth="1"/>
    <col min="6402" max="6402" width="15.42578125" style="1" bestFit="1" customWidth="1"/>
    <col min="6403" max="6403" width="18.7109375" style="1" bestFit="1" customWidth="1"/>
    <col min="6404" max="6652" width="11.42578125" style="1"/>
    <col min="6653" max="6653" width="8" style="1" bestFit="1" customWidth="1"/>
    <col min="6654" max="6654" width="24" style="1" bestFit="1" customWidth="1"/>
    <col min="6655" max="6655" width="12.85546875" style="1" bestFit="1" customWidth="1"/>
    <col min="6656" max="6656" width="4.42578125" style="1" bestFit="1" customWidth="1"/>
    <col min="6657" max="6657" width="11.42578125" style="1" bestFit="1" customWidth="1"/>
    <col min="6658" max="6658" width="15.42578125" style="1" bestFit="1" customWidth="1"/>
    <col min="6659" max="6659" width="18.7109375" style="1" bestFit="1" customWidth="1"/>
    <col min="6660" max="6908" width="11.42578125" style="1"/>
    <col min="6909" max="6909" width="8" style="1" bestFit="1" customWidth="1"/>
    <col min="6910" max="6910" width="24" style="1" bestFit="1" customWidth="1"/>
    <col min="6911" max="6911" width="12.85546875" style="1" bestFit="1" customWidth="1"/>
    <col min="6912" max="6912" width="4.42578125" style="1" bestFit="1" customWidth="1"/>
    <col min="6913" max="6913" width="11.42578125" style="1" bestFit="1" customWidth="1"/>
    <col min="6914" max="6914" width="15.42578125" style="1" bestFit="1" customWidth="1"/>
    <col min="6915" max="6915" width="18.7109375" style="1" bestFit="1" customWidth="1"/>
    <col min="6916" max="7164" width="11.42578125" style="1"/>
    <col min="7165" max="7165" width="8" style="1" bestFit="1" customWidth="1"/>
    <col min="7166" max="7166" width="24" style="1" bestFit="1" customWidth="1"/>
    <col min="7167" max="7167" width="12.85546875" style="1" bestFit="1" customWidth="1"/>
    <col min="7168" max="7168" width="4.42578125" style="1" bestFit="1" customWidth="1"/>
    <col min="7169" max="7169" width="11.42578125" style="1" bestFit="1" customWidth="1"/>
    <col min="7170" max="7170" width="15.42578125" style="1" bestFit="1" customWidth="1"/>
    <col min="7171" max="7171" width="18.7109375" style="1" bestFit="1" customWidth="1"/>
    <col min="7172" max="7420" width="11.42578125" style="1"/>
    <col min="7421" max="7421" width="8" style="1" bestFit="1" customWidth="1"/>
    <col min="7422" max="7422" width="24" style="1" bestFit="1" customWidth="1"/>
    <col min="7423" max="7423" width="12.85546875" style="1" bestFit="1" customWidth="1"/>
    <col min="7424" max="7424" width="4.42578125" style="1" bestFit="1" customWidth="1"/>
    <col min="7425" max="7425" width="11.42578125" style="1" bestFit="1" customWidth="1"/>
    <col min="7426" max="7426" width="15.42578125" style="1" bestFit="1" customWidth="1"/>
    <col min="7427" max="7427" width="18.7109375" style="1" bestFit="1" customWidth="1"/>
    <col min="7428" max="7676" width="11.42578125" style="1"/>
    <col min="7677" max="7677" width="8" style="1" bestFit="1" customWidth="1"/>
    <col min="7678" max="7678" width="24" style="1" bestFit="1" customWidth="1"/>
    <col min="7679" max="7679" width="12.85546875" style="1" bestFit="1" customWidth="1"/>
    <col min="7680" max="7680" width="4.42578125" style="1" bestFit="1" customWidth="1"/>
    <col min="7681" max="7681" width="11.42578125" style="1" bestFit="1" customWidth="1"/>
    <col min="7682" max="7682" width="15.42578125" style="1" bestFit="1" customWidth="1"/>
    <col min="7683" max="7683" width="18.7109375" style="1" bestFit="1" customWidth="1"/>
    <col min="7684" max="7932" width="11.42578125" style="1"/>
    <col min="7933" max="7933" width="8" style="1" bestFit="1" customWidth="1"/>
    <col min="7934" max="7934" width="24" style="1" bestFit="1" customWidth="1"/>
    <col min="7935" max="7935" width="12.85546875" style="1" bestFit="1" customWidth="1"/>
    <col min="7936" max="7936" width="4.42578125" style="1" bestFit="1" customWidth="1"/>
    <col min="7937" max="7937" width="11.42578125" style="1" bestFit="1" customWidth="1"/>
    <col min="7938" max="7938" width="15.42578125" style="1" bestFit="1" customWidth="1"/>
    <col min="7939" max="7939" width="18.7109375" style="1" bestFit="1" customWidth="1"/>
    <col min="7940" max="8188" width="11.42578125" style="1"/>
    <col min="8189" max="8189" width="8" style="1" bestFit="1" customWidth="1"/>
    <col min="8190" max="8190" width="24" style="1" bestFit="1" customWidth="1"/>
    <col min="8191" max="8191" width="12.85546875" style="1" bestFit="1" customWidth="1"/>
    <col min="8192" max="8192" width="4.42578125" style="1" bestFit="1" customWidth="1"/>
    <col min="8193" max="8193" width="11.42578125" style="1" bestFit="1" customWidth="1"/>
    <col min="8194" max="8194" width="15.42578125" style="1" bestFit="1" customWidth="1"/>
    <col min="8195" max="8195" width="18.7109375" style="1" bestFit="1" customWidth="1"/>
    <col min="8196" max="8444" width="11.42578125" style="1"/>
    <col min="8445" max="8445" width="8" style="1" bestFit="1" customWidth="1"/>
    <col min="8446" max="8446" width="24" style="1" bestFit="1" customWidth="1"/>
    <col min="8447" max="8447" width="12.85546875" style="1" bestFit="1" customWidth="1"/>
    <col min="8448" max="8448" width="4.42578125" style="1" bestFit="1" customWidth="1"/>
    <col min="8449" max="8449" width="11.42578125" style="1" bestFit="1" customWidth="1"/>
    <col min="8450" max="8450" width="15.42578125" style="1" bestFit="1" customWidth="1"/>
    <col min="8451" max="8451" width="18.7109375" style="1" bestFit="1" customWidth="1"/>
    <col min="8452" max="8700" width="11.42578125" style="1"/>
    <col min="8701" max="8701" width="8" style="1" bestFit="1" customWidth="1"/>
    <col min="8702" max="8702" width="24" style="1" bestFit="1" customWidth="1"/>
    <col min="8703" max="8703" width="12.85546875" style="1" bestFit="1" customWidth="1"/>
    <col min="8704" max="8704" width="4.42578125" style="1" bestFit="1" customWidth="1"/>
    <col min="8705" max="8705" width="11.42578125" style="1" bestFit="1" customWidth="1"/>
    <col min="8706" max="8706" width="15.42578125" style="1" bestFit="1" customWidth="1"/>
    <col min="8707" max="8707" width="18.7109375" style="1" bestFit="1" customWidth="1"/>
    <col min="8708" max="8956" width="11.42578125" style="1"/>
    <col min="8957" max="8957" width="8" style="1" bestFit="1" customWidth="1"/>
    <col min="8958" max="8958" width="24" style="1" bestFit="1" customWidth="1"/>
    <col min="8959" max="8959" width="12.85546875" style="1" bestFit="1" customWidth="1"/>
    <col min="8960" max="8960" width="4.42578125" style="1" bestFit="1" customWidth="1"/>
    <col min="8961" max="8961" width="11.42578125" style="1" bestFit="1" customWidth="1"/>
    <col min="8962" max="8962" width="15.42578125" style="1" bestFit="1" customWidth="1"/>
    <col min="8963" max="8963" width="18.7109375" style="1" bestFit="1" customWidth="1"/>
    <col min="8964" max="9212" width="11.42578125" style="1"/>
    <col min="9213" max="9213" width="8" style="1" bestFit="1" customWidth="1"/>
    <col min="9214" max="9214" width="24" style="1" bestFit="1" customWidth="1"/>
    <col min="9215" max="9215" width="12.85546875" style="1" bestFit="1" customWidth="1"/>
    <col min="9216" max="9216" width="4.42578125" style="1" bestFit="1" customWidth="1"/>
    <col min="9217" max="9217" width="11.42578125" style="1" bestFit="1" customWidth="1"/>
    <col min="9218" max="9218" width="15.42578125" style="1" bestFit="1" customWidth="1"/>
    <col min="9219" max="9219" width="18.7109375" style="1" bestFit="1" customWidth="1"/>
    <col min="9220" max="9468" width="11.42578125" style="1"/>
    <col min="9469" max="9469" width="8" style="1" bestFit="1" customWidth="1"/>
    <col min="9470" max="9470" width="24" style="1" bestFit="1" customWidth="1"/>
    <col min="9471" max="9471" width="12.85546875" style="1" bestFit="1" customWidth="1"/>
    <col min="9472" max="9472" width="4.42578125" style="1" bestFit="1" customWidth="1"/>
    <col min="9473" max="9473" width="11.42578125" style="1" bestFit="1" customWidth="1"/>
    <col min="9474" max="9474" width="15.42578125" style="1" bestFit="1" customWidth="1"/>
    <col min="9475" max="9475" width="18.7109375" style="1" bestFit="1" customWidth="1"/>
    <col min="9476" max="9724" width="11.42578125" style="1"/>
    <col min="9725" max="9725" width="8" style="1" bestFit="1" customWidth="1"/>
    <col min="9726" max="9726" width="24" style="1" bestFit="1" customWidth="1"/>
    <col min="9727" max="9727" width="12.85546875" style="1" bestFit="1" customWidth="1"/>
    <col min="9728" max="9728" width="4.42578125" style="1" bestFit="1" customWidth="1"/>
    <col min="9729" max="9729" width="11.42578125" style="1" bestFit="1" customWidth="1"/>
    <col min="9730" max="9730" width="15.42578125" style="1" bestFit="1" customWidth="1"/>
    <col min="9731" max="9731" width="18.7109375" style="1" bestFit="1" customWidth="1"/>
    <col min="9732" max="9980" width="11.42578125" style="1"/>
    <col min="9981" max="9981" width="8" style="1" bestFit="1" customWidth="1"/>
    <col min="9982" max="9982" width="24" style="1" bestFit="1" customWidth="1"/>
    <col min="9983" max="9983" width="12.85546875" style="1" bestFit="1" customWidth="1"/>
    <col min="9984" max="9984" width="4.42578125" style="1" bestFit="1" customWidth="1"/>
    <col min="9985" max="9985" width="11.42578125" style="1" bestFit="1" customWidth="1"/>
    <col min="9986" max="9986" width="15.42578125" style="1" bestFit="1" customWidth="1"/>
    <col min="9987" max="9987" width="18.7109375" style="1" bestFit="1" customWidth="1"/>
    <col min="9988" max="10236" width="11.42578125" style="1"/>
    <col min="10237" max="10237" width="8" style="1" bestFit="1" customWidth="1"/>
    <col min="10238" max="10238" width="24" style="1" bestFit="1" customWidth="1"/>
    <col min="10239" max="10239" width="12.85546875" style="1" bestFit="1" customWidth="1"/>
    <col min="10240" max="10240" width="4.42578125" style="1" bestFit="1" customWidth="1"/>
    <col min="10241" max="10241" width="11.42578125" style="1" bestFit="1" customWidth="1"/>
    <col min="10242" max="10242" width="15.42578125" style="1" bestFit="1" customWidth="1"/>
    <col min="10243" max="10243" width="18.7109375" style="1" bestFit="1" customWidth="1"/>
    <col min="10244" max="10492" width="11.42578125" style="1"/>
    <col min="10493" max="10493" width="8" style="1" bestFit="1" customWidth="1"/>
    <col min="10494" max="10494" width="24" style="1" bestFit="1" customWidth="1"/>
    <col min="10495" max="10495" width="12.85546875" style="1" bestFit="1" customWidth="1"/>
    <col min="10496" max="10496" width="4.42578125" style="1" bestFit="1" customWidth="1"/>
    <col min="10497" max="10497" width="11.42578125" style="1" bestFit="1" customWidth="1"/>
    <col min="10498" max="10498" width="15.42578125" style="1" bestFit="1" customWidth="1"/>
    <col min="10499" max="10499" width="18.7109375" style="1" bestFit="1" customWidth="1"/>
    <col min="10500" max="10748" width="11.42578125" style="1"/>
    <col min="10749" max="10749" width="8" style="1" bestFit="1" customWidth="1"/>
    <col min="10750" max="10750" width="24" style="1" bestFit="1" customWidth="1"/>
    <col min="10751" max="10751" width="12.85546875" style="1" bestFit="1" customWidth="1"/>
    <col min="10752" max="10752" width="4.42578125" style="1" bestFit="1" customWidth="1"/>
    <col min="10753" max="10753" width="11.42578125" style="1" bestFit="1" customWidth="1"/>
    <col min="10754" max="10754" width="15.42578125" style="1" bestFit="1" customWidth="1"/>
    <col min="10755" max="10755" width="18.7109375" style="1" bestFit="1" customWidth="1"/>
    <col min="10756" max="11004" width="11.42578125" style="1"/>
    <col min="11005" max="11005" width="8" style="1" bestFit="1" customWidth="1"/>
    <col min="11006" max="11006" width="24" style="1" bestFit="1" customWidth="1"/>
    <col min="11007" max="11007" width="12.85546875" style="1" bestFit="1" customWidth="1"/>
    <col min="11008" max="11008" width="4.42578125" style="1" bestFit="1" customWidth="1"/>
    <col min="11009" max="11009" width="11.42578125" style="1" bestFit="1" customWidth="1"/>
    <col min="11010" max="11010" width="15.42578125" style="1" bestFit="1" customWidth="1"/>
    <col min="11011" max="11011" width="18.7109375" style="1" bestFit="1" customWidth="1"/>
    <col min="11012" max="11260" width="11.42578125" style="1"/>
    <col min="11261" max="11261" width="8" style="1" bestFit="1" customWidth="1"/>
    <col min="11262" max="11262" width="24" style="1" bestFit="1" customWidth="1"/>
    <col min="11263" max="11263" width="12.85546875" style="1" bestFit="1" customWidth="1"/>
    <col min="11264" max="11264" width="4.42578125" style="1" bestFit="1" customWidth="1"/>
    <col min="11265" max="11265" width="11.42578125" style="1" bestFit="1" customWidth="1"/>
    <col min="11266" max="11266" width="15.42578125" style="1" bestFit="1" customWidth="1"/>
    <col min="11267" max="11267" width="18.7109375" style="1" bestFit="1" customWidth="1"/>
    <col min="11268" max="11516" width="11.42578125" style="1"/>
    <col min="11517" max="11517" width="8" style="1" bestFit="1" customWidth="1"/>
    <col min="11518" max="11518" width="24" style="1" bestFit="1" customWidth="1"/>
    <col min="11519" max="11519" width="12.85546875" style="1" bestFit="1" customWidth="1"/>
    <col min="11520" max="11520" width="4.42578125" style="1" bestFit="1" customWidth="1"/>
    <col min="11521" max="11521" width="11.42578125" style="1" bestFit="1" customWidth="1"/>
    <col min="11522" max="11522" width="15.42578125" style="1" bestFit="1" customWidth="1"/>
    <col min="11523" max="11523" width="18.7109375" style="1" bestFit="1" customWidth="1"/>
    <col min="11524" max="11772" width="11.42578125" style="1"/>
    <col min="11773" max="11773" width="8" style="1" bestFit="1" customWidth="1"/>
    <col min="11774" max="11774" width="24" style="1" bestFit="1" customWidth="1"/>
    <col min="11775" max="11775" width="12.85546875" style="1" bestFit="1" customWidth="1"/>
    <col min="11776" max="11776" width="4.42578125" style="1" bestFit="1" customWidth="1"/>
    <col min="11777" max="11777" width="11.42578125" style="1" bestFit="1" customWidth="1"/>
    <col min="11778" max="11778" width="15.42578125" style="1" bestFit="1" customWidth="1"/>
    <col min="11779" max="11779" width="18.7109375" style="1" bestFit="1" customWidth="1"/>
    <col min="11780" max="12028" width="11.42578125" style="1"/>
    <col min="12029" max="12029" width="8" style="1" bestFit="1" customWidth="1"/>
    <col min="12030" max="12030" width="24" style="1" bestFit="1" customWidth="1"/>
    <col min="12031" max="12031" width="12.85546875" style="1" bestFit="1" customWidth="1"/>
    <col min="12032" max="12032" width="4.42578125" style="1" bestFit="1" customWidth="1"/>
    <col min="12033" max="12033" width="11.42578125" style="1" bestFit="1" customWidth="1"/>
    <col min="12034" max="12034" width="15.42578125" style="1" bestFit="1" customWidth="1"/>
    <col min="12035" max="12035" width="18.7109375" style="1" bestFit="1" customWidth="1"/>
    <col min="12036" max="12284" width="11.42578125" style="1"/>
    <col min="12285" max="12285" width="8" style="1" bestFit="1" customWidth="1"/>
    <col min="12286" max="12286" width="24" style="1" bestFit="1" customWidth="1"/>
    <col min="12287" max="12287" width="12.85546875" style="1" bestFit="1" customWidth="1"/>
    <col min="12288" max="12288" width="4.42578125" style="1" bestFit="1" customWidth="1"/>
    <col min="12289" max="12289" width="11.42578125" style="1" bestFit="1" customWidth="1"/>
    <col min="12290" max="12290" width="15.42578125" style="1" bestFit="1" customWidth="1"/>
    <col min="12291" max="12291" width="18.7109375" style="1" bestFit="1" customWidth="1"/>
    <col min="12292" max="12540" width="11.42578125" style="1"/>
    <col min="12541" max="12541" width="8" style="1" bestFit="1" customWidth="1"/>
    <col min="12542" max="12542" width="24" style="1" bestFit="1" customWidth="1"/>
    <col min="12543" max="12543" width="12.85546875" style="1" bestFit="1" customWidth="1"/>
    <col min="12544" max="12544" width="4.42578125" style="1" bestFit="1" customWidth="1"/>
    <col min="12545" max="12545" width="11.42578125" style="1" bestFit="1" customWidth="1"/>
    <col min="12546" max="12546" width="15.42578125" style="1" bestFit="1" customWidth="1"/>
    <col min="12547" max="12547" width="18.7109375" style="1" bestFit="1" customWidth="1"/>
    <col min="12548" max="12796" width="11.42578125" style="1"/>
    <col min="12797" max="12797" width="8" style="1" bestFit="1" customWidth="1"/>
    <col min="12798" max="12798" width="24" style="1" bestFit="1" customWidth="1"/>
    <col min="12799" max="12799" width="12.85546875" style="1" bestFit="1" customWidth="1"/>
    <col min="12800" max="12800" width="4.42578125" style="1" bestFit="1" customWidth="1"/>
    <col min="12801" max="12801" width="11.42578125" style="1" bestFit="1" customWidth="1"/>
    <col min="12802" max="12802" width="15.42578125" style="1" bestFit="1" customWidth="1"/>
    <col min="12803" max="12803" width="18.7109375" style="1" bestFit="1" customWidth="1"/>
    <col min="12804" max="13052" width="11.42578125" style="1"/>
    <col min="13053" max="13053" width="8" style="1" bestFit="1" customWidth="1"/>
    <col min="13054" max="13054" width="24" style="1" bestFit="1" customWidth="1"/>
    <col min="13055" max="13055" width="12.85546875" style="1" bestFit="1" customWidth="1"/>
    <col min="13056" max="13056" width="4.42578125" style="1" bestFit="1" customWidth="1"/>
    <col min="13057" max="13057" width="11.42578125" style="1" bestFit="1" customWidth="1"/>
    <col min="13058" max="13058" width="15.42578125" style="1" bestFit="1" customWidth="1"/>
    <col min="13059" max="13059" width="18.7109375" style="1" bestFit="1" customWidth="1"/>
    <col min="13060" max="13308" width="11.42578125" style="1"/>
    <col min="13309" max="13309" width="8" style="1" bestFit="1" customWidth="1"/>
    <col min="13310" max="13310" width="24" style="1" bestFit="1" customWidth="1"/>
    <col min="13311" max="13311" width="12.85546875" style="1" bestFit="1" customWidth="1"/>
    <col min="13312" max="13312" width="4.42578125" style="1" bestFit="1" customWidth="1"/>
    <col min="13313" max="13313" width="11.42578125" style="1" bestFit="1" customWidth="1"/>
    <col min="13314" max="13314" width="15.42578125" style="1" bestFit="1" customWidth="1"/>
    <col min="13315" max="13315" width="18.7109375" style="1" bestFit="1" customWidth="1"/>
    <col min="13316" max="13564" width="11.42578125" style="1"/>
    <col min="13565" max="13565" width="8" style="1" bestFit="1" customWidth="1"/>
    <col min="13566" max="13566" width="24" style="1" bestFit="1" customWidth="1"/>
    <col min="13567" max="13567" width="12.85546875" style="1" bestFit="1" customWidth="1"/>
    <col min="13568" max="13568" width="4.42578125" style="1" bestFit="1" customWidth="1"/>
    <col min="13569" max="13569" width="11.42578125" style="1" bestFit="1" customWidth="1"/>
    <col min="13570" max="13570" width="15.42578125" style="1" bestFit="1" customWidth="1"/>
    <col min="13571" max="13571" width="18.7109375" style="1" bestFit="1" customWidth="1"/>
    <col min="13572" max="13820" width="11.42578125" style="1"/>
    <col min="13821" max="13821" width="8" style="1" bestFit="1" customWidth="1"/>
    <col min="13822" max="13822" width="24" style="1" bestFit="1" customWidth="1"/>
    <col min="13823" max="13823" width="12.85546875" style="1" bestFit="1" customWidth="1"/>
    <col min="13824" max="13824" width="4.42578125" style="1" bestFit="1" customWidth="1"/>
    <col min="13825" max="13825" width="11.42578125" style="1" bestFit="1" customWidth="1"/>
    <col min="13826" max="13826" width="15.42578125" style="1" bestFit="1" customWidth="1"/>
    <col min="13827" max="13827" width="18.7109375" style="1" bestFit="1" customWidth="1"/>
    <col min="13828" max="14076" width="11.42578125" style="1"/>
    <col min="14077" max="14077" width="8" style="1" bestFit="1" customWidth="1"/>
    <col min="14078" max="14078" width="24" style="1" bestFit="1" customWidth="1"/>
    <col min="14079" max="14079" width="12.85546875" style="1" bestFit="1" customWidth="1"/>
    <col min="14080" max="14080" width="4.42578125" style="1" bestFit="1" customWidth="1"/>
    <col min="14081" max="14081" width="11.42578125" style="1" bestFit="1" customWidth="1"/>
    <col min="14082" max="14082" width="15.42578125" style="1" bestFit="1" customWidth="1"/>
    <col min="14083" max="14083" width="18.7109375" style="1" bestFit="1" customWidth="1"/>
    <col min="14084" max="14332" width="11.42578125" style="1"/>
    <col min="14333" max="14333" width="8" style="1" bestFit="1" customWidth="1"/>
    <col min="14334" max="14334" width="24" style="1" bestFit="1" customWidth="1"/>
    <col min="14335" max="14335" width="12.85546875" style="1" bestFit="1" customWidth="1"/>
    <col min="14336" max="14336" width="4.42578125" style="1" bestFit="1" customWidth="1"/>
    <col min="14337" max="14337" width="11.42578125" style="1" bestFit="1" customWidth="1"/>
    <col min="14338" max="14338" width="15.42578125" style="1" bestFit="1" customWidth="1"/>
    <col min="14339" max="14339" width="18.7109375" style="1" bestFit="1" customWidth="1"/>
    <col min="14340" max="14588" width="11.42578125" style="1"/>
    <col min="14589" max="14589" width="8" style="1" bestFit="1" customWidth="1"/>
    <col min="14590" max="14590" width="24" style="1" bestFit="1" customWidth="1"/>
    <col min="14591" max="14591" width="12.85546875" style="1" bestFit="1" customWidth="1"/>
    <col min="14592" max="14592" width="4.42578125" style="1" bestFit="1" customWidth="1"/>
    <col min="14593" max="14593" width="11.42578125" style="1" bestFit="1" customWidth="1"/>
    <col min="14594" max="14594" width="15.42578125" style="1" bestFit="1" customWidth="1"/>
    <col min="14595" max="14595" width="18.7109375" style="1" bestFit="1" customWidth="1"/>
    <col min="14596" max="14844" width="11.42578125" style="1"/>
    <col min="14845" max="14845" width="8" style="1" bestFit="1" customWidth="1"/>
    <col min="14846" max="14846" width="24" style="1" bestFit="1" customWidth="1"/>
    <col min="14847" max="14847" width="12.85546875" style="1" bestFit="1" customWidth="1"/>
    <col min="14848" max="14848" width="4.42578125" style="1" bestFit="1" customWidth="1"/>
    <col min="14849" max="14849" width="11.42578125" style="1" bestFit="1" customWidth="1"/>
    <col min="14850" max="14850" width="15.42578125" style="1" bestFit="1" customWidth="1"/>
    <col min="14851" max="14851" width="18.7109375" style="1" bestFit="1" customWidth="1"/>
    <col min="14852" max="15100" width="11.42578125" style="1"/>
    <col min="15101" max="15101" width="8" style="1" bestFit="1" customWidth="1"/>
    <col min="15102" max="15102" width="24" style="1" bestFit="1" customWidth="1"/>
    <col min="15103" max="15103" width="12.85546875" style="1" bestFit="1" customWidth="1"/>
    <col min="15104" max="15104" width="4.42578125" style="1" bestFit="1" customWidth="1"/>
    <col min="15105" max="15105" width="11.42578125" style="1" bestFit="1" customWidth="1"/>
    <col min="15106" max="15106" width="15.42578125" style="1" bestFit="1" customWidth="1"/>
    <col min="15107" max="15107" width="18.7109375" style="1" bestFit="1" customWidth="1"/>
    <col min="15108" max="15356" width="11.42578125" style="1"/>
    <col min="15357" max="15357" width="8" style="1" bestFit="1" customWidth="1"/>
    <col min="15358" max="15358" width="24" style="1" bestFit="1" customWidth="1"/>
    <col min="15359" max="15359" width="12.85546875" style="1" bestFit="1" customWidth="1"/>
    <col min="15360" max="15360" width="4.42578125" style="1" bestFit="1" customWidth="1"/>
    <col min="15361" max="15361" width="11.42578125" style="1" bestFit="1" customWidth="1"/>
    <col min="15362" max="15362" width="15.42578125" style="1" bestFit="1" customWidth="1"/>
    <col min="15363" max="15363" width="18.7109375" style="1" bestFit="1" customWidth="1"/>
    <col min="15364" max="15612" width="11.42578125" style="1"/>
    <col min="15613" max="15613" width="8" style="1" bestFit="1" customWidth="1"/>
    <col min="15614" max="15614" width="24" style="1" bestFit="1" customWidth="1"/>
    <col min="15615" max="15615" width="12.85546875" style="1" bestFit="1" customWidth="1"/>
    <col min="15616" max="15616" width="4.42578125" style="1" bestFit="1" customWidth="1"/>
    <col min="15617" max="15617" width="11.42578125" style="1" bestFit="1" customWidth="1"/>
    <col min="15618" max="15618" width="15.42578125" style="1" bestFit="1" customWidth="1"/>
    <col min="15619" max="15619" width="18.7109375" style="1" bestFit="1" customWidth="1"/>
    <col min="15620" max="15868" width="11.42578125" style="1"/>
    <col min="15869" max="15869" width="8" style="1" bestFit="1" customWidth="1"/>
    <col min="15870" max="15870" width="24" style="1" bestFit="1" customWidth="1"/>
    <col min="15871" max="15871" width="12.85546875" style="1" bestFit="1" customWidth="1"/>
    <col min="15872" max="15872" width="4.42578125" style="1" bestFit="1" customWidth="1"/>
    <col min="15873" max="15873" width="11.42578125" style="1" bestFit="1" customWidth="1"/>
    <col min="15874" max="15874" width="15.42578125" style="1" bestFit="1" customWidth="1"/>
    <col min="15875" max="15875" width="18.7109375" style="1" bestFit="1" customWidth="1"/>
    <col min="15876" max="16124" width="11.42578125" style="1"/>
    <col min="16125" max="16125" width="8" style="1" bestFit="1" customWidth="1"/>
    <col min="16126" max="16126" width="24" style="1" bestFit="1" customWidth="1"/>
    <col min="16127" max="16127" width="12.85546875" style="1" bestFit="1" customWidth="1"/>
    <col min="16128" max="16128" width="4.42578125" style="1" bestFit="1" customWidth="1"/>
    <col min="16129" max="16129" width="11.42578125" style="1" bestFit="1" customWidth="1"/>
    <col min="16130" max="16130" width="15.42578125" style="1" bestFit="1" customWidth="1"/>
    <col min="16131" max="16131" width="18.7109375" style="1" bestFit="1" customWidth="1"/>
    <col min="16132" max="16384" width="11.42578125" style="1"/>
  </cols>
  <sheetData>
    <row r="1" spans="1:10" ht="15.75" x14ac:dyDescent="0.25">
      <c r="A1" s="147" t="s">
        <v>57</v>
      </c>
      <c r="B1" s="147" t="s">
        <v>0</v>
      </c>
      <c r="C1" s="147" t="s">
        <v>5</v>
      </c>
      <c r="D1" s="147" t="s">
        <v>2</v>
      </c>
      <c r="E1" s="147" t="s">
        <v>6</v>
      </c>
      <c r="F1" s="147" t="s">
        <v>7</v>
      </c>
      <c r="G1" s="147" t="s">
        <v>47</v>
      </c>
      <c r="H1" s="147" t="s">
        <v>1</v>
      </c>
      <c r="I1" s="147" t="s">
        <v>92</v>
      </c>
      <c r="J1" s="147" t="s">
        <v>54</v>
      </c>
    </row>
    <row r="2" spans="1:10" ht="15.75" x14ac:dyDescent="0.25">
      <c r="A2" s="117">
        <v>73</v>
      </c>
      <c r="B2" s="155" t="s">
        <v>112</v>
      </c>
      <c r="C2" s="155" t="s">
        <v>113</v>
      </c>
      <c r="D2" s="40"/>
      <c r="E2" s="73"/>
      <c r="F2" s="40" t="s">
        <v>60</v>
      </c>
      <c r="G2" s="150"/>
      <c r="H2" s="155" t="s">
        <v>280</v>
      </c>
      <c r="I2" s="74"/>
      <c r="J2" s="119"/>
    </row>
    <row r="3" spans="1:10" ht="15.75" x14ac:dyDescent="0.25">
      <c r="A3" s="117">
        <v>70</v>
      </c>
      <c r="B3" s="156" t="s">
        <v>114</v>
      </c>
      <c r="C3" s="156" t="s">
        <v>115</v>
      </c>
      <c r="D3" s="40"/>
      <c r="E3" s="73"/>
      <c r="F3" s="40" t="s">
        <v>37</v>
      </c>
      <c r="G3" s="150"/>
      <c r="H3" s="156" t="s">
        <v>280</v>
      </c>
      <c r="I3" s="74"/>
      <c r="J3" s="119"/>
    </row>
    <row r="4" spans="1:10" ht="15.75" x14ac:dyDescent="0.25">
      <c r="A4" s="117">
        <v>80</v>
      </c>
      <c r="B4" s="156" t="s">
        <v>116</v>
      </c>
      <c r="C4" s="156" t="s">
        <v>117</v>
      </c>
      <c r="D4" s="40"/>
      <c r="E4" s="73"/>
      <c r="F4" s="40" t="s">
        <v>60</v>
      </c>
      <c r="G4" s="150"/>
      <c r="H4" s="156" t="s">
        <v>281</v>
      </c>
      <c r="I4" s="74"/>
      <c r="J4" s="119"/>
    </row>
    <row r="5" spans="1:10" ht="15.75" x14ac:dyDescent="0.25">
      <c r="A5" s="117">
        <v>64</v>
      </c>
      <c r="B5" s="154" t="s">
        <v>118</v>
      </c>
      <c r="C5" s="154" t="s">
        <v>119</v>
      </c>
      <c r="D5" s="40"/>
      <c r="E5" s="73"/>
      <c r="F5" s="40" t="s">
        <v>60</v>
      </c>
      <c r="G5" s="150"/>
      <c r="H5" s="154" t="s">
        <v>282</v>
      </c>
      <c r="I5" s="74"/>
      <c r="J5" s="119"/>
    </row>
    <row r="6" spans="1:10" ht="15.75" x14ac:dyDescent="0.25">
      <c r="A6" s="117">
        <v>68</v>
      </c>
      <c r="B6" s="154" t="s">
        <v>120</v>
      </c>
      <c r="C6" s="154" t="s">
        <v>121</v>
      </c>
      <c r="D6" s="40"/>
      <c r="E6" s="73"/>
      <c r="F6" s="40" t="s">
        <v>60</v>
      </c>
      <c r="G6" s="150"/>
      <c r="H6" s="154" t="s">
        <v>282</v>
      </c>
      <c r="I6" s="74"/>
      <c r="J6" s="119"/>
    </row>
    <row r="7" spans="1:10" ht="15.75" x14ac:dyDescent="0.25">
      <c r="A7" s="117">
        <v>58</v>
      </c>
      <c r="B7" s="156" t="s">
        <v>122</v>
      </c>
      <c r="C7" s="156" t="s">
        <v>123</v>
      </c>
      <c r="D7" s="40"/>
      <c r="E7" s="73"/>
      <c r="F7" s="40" t="s">
        <v>60</v>
      </c>
      <c r="G7" s="150"/>
      <c r="H7" s="156" t="s">
        <v>283</v>
      </c>
      <c r="I7" s="74"/>
      <c r="J7" s="119"/>
    </row>
    <row r="8" spans="1:10" ht="15.75" x14ac:dyDescent="0.25">
      <c r="A8" s="117">
        <v>59</v>
      </c>
      <c r="B8" s="156" t="s">
        <v>124</v>
      </c>
      <c r="C8" s="156" t="s">
        <v>125</v>
      </c>
      <c r="D8" s="40"/>
      <c r="E8" s="73"/>
      <c r="F8" s="40" t="s">
        <v>60</v>
      </c>
      <c r="G8" s="150"/>
      <c r="H8" s="156" t="s">
        <v>283</v>
      </c>
      <c r="I8" s="74"/>
      <c r="J8" s="119"/>
    </row>
    <row r="9" spans="1:10" ht="15.75" x14ac:dyDescent="0.25">
      <c r="A9" s="117">
        <v>60</v>
      </c>
      <c r="B9" s="156" t="s">
        <v>126</v>
      </c>
      <c r="C9" s="156" t="s">
        <v>127</v>
      </c>
      <c r="D9" s="40"/>
      <c r="E9" s="73"/>
      <c r="F9" s="40" t="s">
        <v>60</v>
      </c>
      <c r="G9" s="150"/>
      <c r="H9" s="156" t="s">
        <v>283</v>
      </c>
      <c r="I9" s="74"/>
      <c r="J9" s="119"/>
    </row>
    <row r="10" spans="1:10" ht="15.75" x14ac:dyDescent="0.25">
      <c r="A10" s="117">
        <v>50</v>
      </c>
      <c r="B10" s="156" t="s">
        <v>128</v>
      </c>
      <c r="C10" s="156" t="s">
        <v>129</v>
      </c>
      <c r="D10" s="59"/>
      <c r="E10" s="91"/>
      <c r="F10" s="40" t="s">
        <v>60</v>
      </c>
      <c r="G10" s="150"/>
      <c r="H10" s="156" t="s">
        <v>284</v>
      </c>
      <c r="I10" s="74"/>
      <c r="J10" s="119"/>
    </row>
    <row r="11" spans="1:10" ht="15.75" x14ac:dyDescent="0.25">
      <c r="A11" s="117">
        <v>51</v>
      </c>
      <c r="B11" s="156" t="s">
        <v>130</v>
      </c>
      <c r="C11" s="156" t="s">
        <v>131</v>
      </c>
      <c r="D11" s="40"/>
      <c r="E11" s="73"/>
      <c r="F11" s="40" t="s">
        <v>60</v>
      </c>
      <c r="G11" s="150"/>
      <c r="H11" s="156" t="s">
        <v>284</v>
      </c>
      <c r="I11" s="74"/>
      <c r="J11" s="119"/>
    </row>
    <row r="12" spans="1:10" ht="15.75" x14ac:dyDescent="0.25">
      <c r="A12" s="117">
        <v>52</v>
      </c>
      <c r="B12" s="156" t="s">
        <v>132</v>
      </c>
      <c r="C12" s="156" t="s">
        <v>133</v>
      </c>
      <c r="D12" s="40"/>
      <c r="E12" s="73"/>
      <c r="F12" s="40" t="s">
        <v>60</v>
      </c>
      <c r="G12" s="150"/>
      <c r="H12" s="156" t="s">
        <v>284</v>
      </c>
      <c r="I12" s="74"/>
      <c r="J12" s="119"/>
    </row>
    <row r="13" spans="1:10" ht="15.75" x14ac:dyDescent="0.25">
      <c r="A13" s="117">
        <v>53</v>
      </c>
      <c r="B13" s="154" t="s">
        <v>134</v>
      </c>
      <c r="C13" s="154" t="s">
        <v>135</v>
      </c>
      <c r="D13" s="40"/>
      <c r="E13" s="73"/>
      <c r="F13" s="40" t="s">
        <v>60</v>
      </c>
      <c r="G13" s="150"/>
      <c r="H13" s="154" t="s">
        <v>284</v>
      </c>
      <c r="I13" s="74"/>
      <c r="J13" s="119"/>
    </row>
    <row r="14" spans="1:10" ht="15.75" x14ac:dyDescent="0.25">
      <c r="A14" s="117">
        <v>54</v>
      </c>
      <c r="B14" s="154" t="s">
        <v>136</v>
      </c>
      <c r="C14" s="154" t="s">
        <v>137</v>
      </c>
      <c r="D14" s="40"/>
      <c r="E14" s="73"/>
      <c r="F14" s="40" t="s">
        <v>60</v>
      </c>
      <c r="G14" s="150"/>
      <c r="H14" s="154" t="s">
        <v>284</v>
      </c>
      <c r="I14" s="74"/>
      <c r="J14" s="119"/>
    </row>
    <row r="15" spans="1:10" ht="15.75" x14ac:dyDescent="0.25">
      <c r="A15" s="117">
        <v>55</v>
      </c>
      <c r="B15" s="154" t="s">
        <v>138</v>
      </c>
      <c r="C15" s="154" t="s">
        <v>139</v>
      </c>
      <c r="D15" s="40"/>
      <c r="E15" s="73"/>
      <c r="F15" s="40" t="s">
        <v>60</v>
      </c>
      <c r="G15" s="150"/>
      <c r="H15" s="154" t="s">
        <v>284</v>
      </c>
      <c r="I15" s="74"/>
      <c r="J15" s="119"/>
    </row>
    <row r="16" spans="1:10" ht="15.75" x14ac:dyDescent="0.25">
      <c r="A16" s="117">
        <v>56</v>
      </c>
      <c r="B16" s="154" t="s">
        <v>140</v>
      </c>
      <c r="C16" s="154" t="s">
        <v>141</v>
      </c>
      <c r="D16" s="40"/>
      <c r="E16" s="73"/>
      <c r="F16" s="40" t="s">
        <v>60</v>
      </c>
      <c r="G16" s="150"/>
      <c r="H16" s="154" t="s">
        <v>284</v>
      </c>
      <c r="I16" s="74"/>
      <c r="J16" s="119"/>
    </row>
    <row r="17" spans="1:10" ht="15.75" x14ac:dyDescent="0.25">
      <c r="A17" s="117">
        <v>62</v>
      </c>
      <c r="B17" s="154" t="s">
        <v>142</v>
      </c>
      <c r="C17" s="154" t="s">
        <v>143</v>
      </c>
      <c r="D17" s="40"/>
      <c r="E17" s="73"/>
      <c r="F17" s="40" t="s">
        <v>60</v>
      </c>
      <c r="G17" s="150"/>
      <c r="H17" s="154" t="s">
        <v>285</v>
      </c>
      <c r="I17" s="74"/>
      <c r="J17" s="16"/>
    </row>
    <row r="18" spans="1:10" ht="15.75" x14ac:dyDescent="0.25">
      <c r="A18" s="117">
        <v>66</v>
      </c>
      <c r="B18" s="156" t="s">
        <v>144</v>
      </c>
      <c r="C18" s="156" t="s">
        <v>145</v>
      </c>
      <c r="D18" s="40"/>
      <c r="E18" s="73"/>
      <c r="F18" s="40" t="s">
        <v>60</v>
      </c>
      <c r="G18" s="150"/>
      <c r="H18" s="156" t="s">
        <v>286</v>
      </c>
      <c r="I18" s="74"/>
      <c r="J18" s="119"/>
    </row>
    <row r="19" spans="1:10" ht="15.75" x14ac:dyDescent="0.25">
      <c r="A19" s="117">
        <v>86</v>
      </c>
      <c r="B19" s="156" t="s">
        <v>146</v>
      </c>
      <c r="C19" s="156" t="s">
        <v>147</v>
      </c>
      <c r="D19" s="40"/>
      <c r="E19" s="73"/>
      <c r="F19" s="40" t="s">
        <v>60</v>
      </c>
      <c r="G19" s="150"/>
      <c r="H19" s="156" t="s">
        <v>287</v>
      </c>
      <c r="I19" s="74"/>
      <c r="J19" s="119"/>
    </row>
    <row r="20" spans="1:10" ht="15.75" x14ac:dyDescent="0.25">
      <c r="A20" s="117">
        <v>87</v>
      </c>
      <c r="B20" s="156" t="s">
        <v>148</v>
      </c>
      <c r="C20" s="156" t="s">
        <v>149</v>
      </c>
      <c r="D20" s="40"/>
      <c r="E20" s="73"/>
      <c r="F20" s="40" t="s">
        <v>60</v>
      </c>
      <c r="G20" s="150"/>
      <c r="H20" s="156" t="s">
        <v>287</v>
      </c>
      <c r="I20" s="74"/>
      <c r="J20" s="119"/>
    </row>
    <row r="21" spans="1:10" ht="15.75" x14ac:dyDescent="0.25">
      <c r="A21" s="117">
        <v>63</v>
      </c>
      <c r="B21" s="156" t="s">
        <v>150</v>
      </c>
      <c r="C21" s="156" t="s">
        <v>151</v>
      </c>
      <c r="D21" s="40"/>
      <c r="E21" s="91"/>
      <c r="F21" s="40" t="s">
        <v>60</v>
      </c>
      <c r="G21" s="150"/>
      <c r="H21" s="156" t="s">
        <v>288</v>
      </c>
      <c r="I21" s="74"/>
      <c r="J21" s="119"/>
    </row>
    <row r="22" spans="1:10" ht="15.75" x14ac:dyDescent="0.25">
      <c r="A22" s="117">
        <v>132</v>
      </c>
      <c r="B22" s="156" t="s">
        <v>152</v>
      </c>
      <c r="C22" s="156" t="s">
        <v>137</v>
      </c>
      <c r="D22" s="40"/>
      <c r="E22" s="73"/>
      <c r="F22" s="40" t="s">
        <v>61</v>
      </c>
      <c r="G22" s="150"/>
      <c r="H22" s="156" t="s">
        <v>284</v>
      </c>
      <c r="I22" s="74"/>
      <c r="J22" s="119"/>
    </row>
    <row r="23" spans="1:10" ht="15.75" x14ac:dyDescent="0.25">
      <c r="A23" s="117">
        <v>128</v>
      </c>
      <c r="B23" s="156" t="s">
        <v>153</v>
      </c>
      <c r="C23" s="156" t="s">
        <v>137</v>
      </c>
      <c r="D23" s="40"/>
      <c r="E23" s="73"/>
      <c r="F23" s="40" t="s">
        <v>61</v>
      </c>
      <c r="G23" s="150"/>
      <c r="H23" s="156" t="s">
        <v>280</v>
      </c>
      <c r="I23" s="74"/>
      <c r="J23" s="119"/>
    </row>
    <row r="24" spans="1:10" ht="15.75" x14ac:dyDescent="0.25">
      <c r="A24" s="117">
        <v>137</v>
      </c>
      <c r="B24" s="154" t="s">
        <v>154</v>
      </c>
      <c r="C24" s="154" t="s">
        <v>147</v>
      </c>
      <c r="D24" s="40"/>
      <c r="E24" s="73"/>
      <c r="F24" s="40" t="s">
        <v>61</v>
      </c>
      <c r="G24" s="150"/>
      <c r="H24" s="154" t="s">
        <v>281</v>
      </c>
      <c r="I24" s="74"/>
      <c r="J24" s="119"/>
    </row>
    <row r="25" spans="1:10" ht="15.75" x14ac:dyDescent="0.25">
      <c r="A25" s="117">
        <v>101</v>
      </c>
      <c r="B25" s="154" t="s">
        <v>155</v>
      </c>
      <c r="C25" s="154" t="s">
        <v>156</v>
      </c>
      <c r="D25" s="40"/>
      <c r="E25" s="91"/>
      <c r="F25" s="40" t="s">
        <v>61</v>
      </c>
      <c r="G25" s="150"/>
      <c r="H25" s="154" t="s">
        <v>282</v>
      </c>
      <c r="I25" s="74"/>
      <c r="J25" s="119"/>
    </row>
    <row r="26" spans="1:10" ht="15.75" x14ac:dyDescent="0.25">
      <c r="A26" s="117">
        <v>110</v>
      </c>
      <c r="B26" s="154" t="s">
        <v>157</v>
      </c>
      <c r="C26" s="154" t="s">
        <v>158</v>
      </c>
      <c r="D26" s="40"/>
      <c r="E26" s="73"/>
      <c r="F26" s="40" t="s">
        <v>61</v>
      </c>
      <c r="G26" s="150"/>
      <c r="H26" s="154" t="s">
        <v>282</v>
      </c>
      <c r="I26" s="74"/>
      <c r="J26" s="119"/>
    </row>
    <row r="27" spans="1:10" ht="15.75" x14ac:dyDescent="0.25">
      <c r="A27" s="117">
        <v>111</v>
      </c>
      <c r="B27" s="156" t="s">
        <v>159</v>
      </c>
      <c r="C27" s="156" t="s">
        <v>160</v>
      </c>
      <c r="D27" s="59"/>
      <c r="E27" s="91"/>
      <c r="F27" s="40" t="s">
        <v>61</v>
      </c>
      <c r="G27" s="150"/>
      <c r="H27" s="156" t="s">
        <v>282</v>
      </c>
      <c r="I27" s="74"/>
      <c r="J27" s="119"/>
    </row>
    <row r="28" spans="1:10" ht="15.75" x14ac:dyDescent="0.25">
      <c r="A28" s="117">
        <v>112</v>
      </c>
      <c r="B28" s="154" t="s">
        <v>159</v>
      </c>
      <c r="C28" s="154" t="s">
        <v>156</v>
      </c>
      <c r="D28" s="40"/>
      <c r="E28" s="73"/>
      <c r="F28" s="40" t="s">
        <v>61</v>
      </c>
      <c r="G28" s="150"/>
      <c r="H28" s="154" t="s">
        <v>282</v>
      </c>
      <c r="I28" s="74"/>
      <c r="J28" s="119"/>
    </row>
    <row r="29" spans="1:10" ht="15.75" x14ac:dyDescent="0.25">
      <c r="A29" s="117">
        <v>113</v>
      </c>
      <c r="B29" s="156" t="s">
        <v>161</v>
      </c>
      <c r="C29" s="156" t="s">
        <v>162</v>
      </c>
      <c r="D29" s="40"/>
      <c r="E29" s="73"/>
      <c r="F29" s="40" t="s">
        <v>61</v>
      </c>
      <c r="G29" s="150"/>
      <c r="H29" s="156" t="s">
        <v>282</v>
      </c>
      <c r="I29" s="74"/>
      <c r="J29" s="119"/>
    </row>
    <row r="30" spans="1:10" ht="15.75" x14ac:dyDescent="0.25">
      <c r="A30" s="117">
        <v>119</v>
      </c>
      <c r="B30" s="156" t="s">
        <v>163</v>
      </c>
      <c r="C30" s="156" t="s">
        <v>164</v>
      </c>
      <c r="D30" s="40"/>
      <c r="E30" s="73"/>
      <c r="F30" s="40" t="s">
        <v>61</v>
      </c>
      <c r="G30" s="150"/>
      <c r="H30" s="156" t="s">
        <v>283</v>
      </c>
      <c r="I30" s="74"/>
      <c r="J30" s="16"/>
    </row>
    <row r="31" spans="1:10" ht="15.75" x14ac:dyDescent="0.25">
      <c r="A31" s="117">
        <v>121</v>
      </c>
      <c r="B31" s="154" t="s">
        <v>167</v>
      </c>
      <c r="C31" s="154" t="s">
        <v>168</v>
      </c>
      <c r="D31" s="40"/>
      <c r="E31" s="73"/>
      <c r="F31" s="40" t="s">
        <v>61</v>
      </c>
      <c r="G31" s="150"/>
      <c r="H31" s="154" t="s">
        <v>283</v>
      </c>
      <c r="I31" s="74"/>
      <c r="J31" s="16"/>
    </row>
    <row r="32" spans="1:10" ht="15.75" x14ac:dyDescent="0.25">
      <c r="A32" s="117">
        <v>123</v>
      </c>
      <c r="B32" s="154" t="s">
        <v>169</v>
      </c>
      <c r="C32" s="154" t="s">
        <v>170</v>
      </c>
      <c r="D32" s="40"/>
      <c r="E32" s="73"/>
      <c r="F32" s="40" t="s">
        <v>61</v>
      </c>
      <c r="G32" s="150"/>
      <c r="H32" s="154" t="s">
        <v>283</v>
      </c>
      <c r="I32" s="74"/>
      <c r="J32" s="119"/>
    </row>
    <row r="33" spans="1:10" ht="15.75" x14ac:dyDescent="0.25">
      <c r="A33" s="117">
        <v>124</v>
      </c>
      <c r="B33" s="154" t="s">
        <v>126</v>
      </c>
      <c r="C33" s="154" t="s">
        <v>156</v>
      </c>
      <c r="D33" s="40"/>
      <c r="E33" s="73"/>
      <c r="F33" s="40" t="s">
        <v>61</v>
      </c>
      <c r="G33" s="150"/>
      <c r="H33" s="154" t="s">
        <v>283</v>
      </c>
      <c r="I33" s="74"/>
      <c r="J33" s="119"/>
    </row>
    <row r="34" spans="1:10" ht="15.75" x14ac:dyDescent="0.25">
      <c r="A34" s="117">
        <v>125</v>
      </c>
      <c r="B34" s="154" t="s">
        <v>171</v>
      </c>
      <c r="C34" s="154" t="s">
        <v>172</v>
      </c>
      <c r="D34" s="40"/>
      <c r="E34" s="73"/>
      <c r="F34" s="40" t="s">
        <v>61</v>
      </c>
      <c r="G34" s="150"/>
      <c r="H34" s="154" t="s">
        <v>283</v>
      </c>
      <c r="I34" s="74"/>
      <c r="J34" s="119"/>
    </row>
    <row r="35" spans="1:10" ht="15.75" x14ac:dyDescent="0.25">
      <c r="A35" s="117">
        <v>150</v>
      </c>
      <c r="B35" s="154" t="s">
        <v>173</v>
      </c>
      <c r="C35" s="154" t="s">
        <v>174</v>
      </c>
      <c r="D35" s="40"/>
      <c r="E35" s="73"/>
      <c r="F35" s="40" t="s">
        <v>38</v>
      </c>
      <c r="G35" s="150"/>
      <c r="H35" s="154" t="s">
        <v>289</v>
      </c>
      <c r="I35" s="74"/>
      <c r="J35" s="119"/>
    </row>
    <row r="36" spans="1:10" ht="15.75" x14ac:dyDescent="0.25">
      <c r="A36" s="117">
        <v>131</v>
      </c>
      <c r="B36" s="156" t="s">
        <v>175</v>
      </c>
      <c r="C36" s="156" t="s">
        <v>176</v>
      </c>
      <c r="D36" s="40"/>
      <c r="E36" s="73"/>
      <c r="F36" s="40" t="s">
        <v>61</v>
      </c>
      <c r="G36" s="150"/>
      <c r="H36" s="156" t="s">
        <v>284</v>
      </c>
      <c r="I36" s="74"/>
      <c r="J36" s="119"/>
    </row>
    <row r="37" spans="1:10" ht="15.75" x14ac:dyDescent="0.25">
      <c r="A37" s="117">
        <v>102</v>
      </c>
      <c r="B37" s="154" t="s">
        <v>177</v>
      </c>
      <c r="C37" s="154" t="s">
        <v>147</v>
      </c>
      <c r="D37" s="40"/>
      <c r="E37" s="73"/>
      <c r="F37" s="40" t="s">
        <v>61</v>
      </c>
      <c r="G37" s="150"/>
      <c r="H37" s="154" t="s">
        <v>284</v>
      </c>
      <c r="I37" s="74"/>
      <c r="J37" s="119"/>
    </row>
    <row r="38" spans="1:10" ht="15.75" x14ac:dyDescent="0.25">
      <c r="A38" s="117">
        <v>103</v>
      </c>
      <c r="B38" s="156" t="s">
        <v>179</v>
      </c>
      <c r="C38" s="156" t="s">
        <v>166</v>
      </c>
      <c r="D38" s="59"/>
      <c r="E38" s="91"/>
      <c r="F38" s="40" t="s">
        <v>61</v>
      </c>
      <c r="G38" s="150"/>
      <c r="H38" s="156" t="s">
        <v>284</v>
      </c>
      <c r="I38" s="74"/>
      <c r="J38" s="119"/>
    </row>
    <row r="39" spans="1:10" ht="15.75" x14ac:dyDescent="0.25">
      <c r="A39" s="117">
        <v>105</v>
      </c>
      <c r="B39" s="156" t="s">
        <v>180</v>
      </c>
      <c r="C39" s="156" t="s">
        <v>181</v>
      </c>
      <c r="D39" s="40"/>
      <c r="E39" s="73"/>
      <c r="F39" s="40" t="s">
        <v>61</v>
      </c>
      <c r="G39" s="150"/>
      <c r="H39" s="156" t="s">
        <v>284</v>
      </c>
      <c r="I39" s="74"/>
      <c r="J39" s="119"/>
    </row>
    <row r="40" spans="1:10" ht="15.75" x14ac:dyDescent="0.25">
      <c r="A40" s="117">
        <v>138</v>
      </c>
      <c r="B40" s="154" t="s">
        <v>182</v>
      </c>
      <c r="C40" s="154" t="s">
        <v>123</v>
      </c>
      <c r="D40" s="40"/>
      <c r="E40" s="73"/>
      <c r="F40" s="40" t="s">
        <v>61</v>
      </c>
      <c r="G40" s="150"/>
      <c r="H40" s="154" t="s">
        <v>284</v>
      </c>
      <c r="I40" s="74"/>
      <c r="J40" s="119"/>
    </row>
    <row r="41" spans="1:10" ht="15.75" x14ac:dyDescent="0.25">
      <c r="A41" s="117">
        <v>107</v>
      </c>
      <c r="B41" s="156" t="s">
        <v>183</v>
      </c>
      <c r="C41" s="156" t="s">
        <v>184</v>
      </c>
      <c r="D41" s="40"/>
      <c r="E41" s="73"/>
      <c r="F41" s="40" t="s">
        <v>61</v>
      </c>
      <c r="G41" s="150"/>
      <c r="H41" s="156" t="s">
        <v>284</v>
      </c>
      <c r="I41" s="74"/>
      <c r="J41" s="119"/>
    </row>
    <row r="42" spans="1:10" ht="15.75" x14ac:dyDescent="0.25">
      <c r="A42" s="117">
        <v>109</v>
      </c>
      <c r="B42" s="154" t="s">
        <v>186</v>
      </c>
      <c r="C42" s="154" t="s">
        <v>156</v>
      </c>
      <c r="D42" s="40"/>
      <c r="E42" s="73"/>
      <c r="F42" s="40" t="s">
        <v>61</v>
      </c>
      <c r="G42" s="150"/>
      <c r="H42" s="154" t="s">
        <v>284</v>
      </c>
      <c r="I42" s="74"/>
      <c r="J42" s="119"/>
    </row>
    <row r="43" spans="1:10" ht="15.75" x14ac:dyDescent="0.25">
      <c r="A43" s="117">
        <v>134</v>
      </c>
      <c r="B43" s="156" t="s">
        <v>187</v>
      </c>
      <c r="C43" s="156" t="s">
        <v>188</v>
      </c>
      <c r="D43" s="40"/>
      <c r="E43" s="73"/>
      <c r="F43" s="40" t="s">
        <v>61</v>
      </c>
      <c r="G43" s="150"/>
      <c r="H43" s="156" t="s">
        <v>284</v>
      </c>
      <c r="I43" s="74"/>
      <c r="J43" s="119"/>
    </row>
    <row r="44" spans="1:10" ht="15.75" x14ac:dyDescent="0.25">
      <c r="A44" s="117">
        <v>114</v>
      </c>
      <c r="B44" s="154" t="s">
        <v>189</v>
      </c>
      <c r="C44" s="154" t="s">
        <v>190</v>
      </c>
      <c r="D44" s="40"/>
      <c r="E44" s="73"/>
      <c r="F44" s="40" t="s">
        <v>61</v>
      </c>
      <c r="G44" s="150"/>
      <c r="H44" s="154" t="s">
        <v>284</v>
      </c>
      <c r="I44" s="74"/>
      <c r="J44" s="119"/>
    </row>
    <row r="45" spans="1:10" ht="15.75" x14ac:dyDescent="0.25">
      <c r="A45" s="117">
        <v>151</v>
      </c>
      <c r="B45" s="154" t="s">
        <v>134</v>
      </c>
      <c r="C45" s="154" t="s">
        <v>191</v>
      </c>
      <c r="D45" s="40"/>
      <c r="E45" s="73"/>
      <c r="F45" s="40" t="s">
        <v>38</v>
      </c>
      <c r="G45" s="150"/>
      <c r="H45" s="154" t="s">
        <v>284</v>
      </c>
      <c r="I45" s="74"/>
      <c r="J45" s="119"/>
    </row>
    <row r="46" spans="1:10" ht="15.75" x14ac:dyDescent="0.25">
      <c r="A46" s="117">
        <v>116</v>
      </c>
      <c r="B46" s="156" t="s">
        <v>192</v>
      </c>
      <c r="C46" s="156" t="s">
        <v>193</v>
      </c>
      <c r="D46" s="40"/>
      <c r="E46" s="73"/>
      <c r="F46" s="40" t="s">
        <v>61</v>
      </c>
      <c r="G46" s="150"/>
      <c r="H46" s="156" t="s">
        <v>284</v>
      </c>
      <c r="I46" s="74"/>
      <c r="J46" s="119"/>
    </row>
    <row r="47" spans="1:10" ht="15.75" x14ac:dyDescent="0.25">
      <c r="A47" s="117">
        <v>118</v>
      </c>
      <c r="B47" s="156" t="s">
        <v>194</v>
      </c>
      <c r="C47" s="156" t="s">
        <v>195</v>
      </c>
      <c r="D47" s="40"/>
      <c r="E47" s="73"/>
      <c r="F47" s="40" t="s">
        <v>61</v>
      </c>
      <c r="G47" s="150"/>
      <c r="H47" s="156" t="s">
        <v>284</v>
      </c>
      <c r="I47" s="74"/>
      <c r="J47" s="119"/>
    </row>
    <row r="48" spans="1:10" ht="15.75" x14ac:dyDescent="0.25">
      <c r="A48" s="117">
        <v>214</v>
      </c>
      <c r="B48" s="154" t="s">
        <v>196</v>
      </c>
      <c r="C48" s="154" t="s">
        <v>197</v>
      </c>
      <c r="D48" s="40"/>
      <c r="E48" s="73"/>
      <c r="F48" s="40" t="s">
        <v>62</v>
      </c>
      <c r="G48" s="150"/>
      <c r="H48" s="154" t="s">
        <v>280</v>
      </c>
      <c r="I48" s="74"/>
      <c r="J48" s="119"/>
    </row>
    <row r="49" spans="1:10" ht="15.75" x14ac:dyDescent="0.25">
      <c r="A49" s="117">
        <v>234</v>
      </c>
      <c r="B49" s="154" t="s">
        <v>116</v>
      </c>
      <c r="C49" s="154" t="s">
        <v>198</v>
      </c>
      <c r="D49" s="40"/>
      <c r="E49" s="73"/>
      <c r="F49" s="40" t="s">
        <v>62</v>
      </c>
      <c r="G49" s="150"/>
      <c r="H49" s="154" t="s">
        <v>281</v>
      </c>
      <c r="I49" s="74"/>
      <c r="J49" s="119"/>
    </row>
    <row r="50" spans="1:10" ht="15.75" x14ac:dyDescent="0.25">
      <c r="A50" s="117">
        <v>212</v>
      </c>
      <c r="B50" s="156" t="s">
        <v>199</v>
      </c>
      <c r="C50" s="156" t="s">
        <v>200</v>
      </c>
      <c r="D50" s="40"/>
      <c r="E50" s="73"/>
      <c r="F50" s="40" t="s">
        <v>62</v>
      </c>
      <c r="G50" s="150"/>
      <c r="H50" s="156" t="s">
        <v>282</v>
      </c>
      <c r="I50" s="74"/>
      <c r="J50" s="119"/>
    </row>
    <row r="51" spans="1:10" ht="15.75" x14ac:dyDescent="0.25">
      <c r="A51" s="117">
        <v>222</v>
      </c>
      <c r="B51" s="156" t="s">
        <v>201</v>
      </c>
      <c r="C51" s="156" t="s">
        <v>202</v>
      </c>
      <c r="D51" s="40"/>
      <c r="E51" s="73"/>
      <c r="F51" s="40" t="s">
        <v>62</v>
      </c>
      <c r="G51" s="150"/>
      <c r="H51" s="156" t="s">
        <v>283</v>
      </c>
      <c r="I51" s="74"/>
      <c r="J51" s="119"/>
    </row>
    <row r="52" spans="1:10" ht="15.75" x14ac:dyDescent="0.25">
      <c r="A52" s="117">
        <v>225</v>
      </c>
      <c r="B52" s="156" t="s">
        <v>203</v>
      </c>
      <c r="C52" s="156" t="s">
        <v>204</v>
      </c>
      <c r="D52" s="40"/>
      <c r="E52" s="73"/>
      <c r="F52" s="40" t="s">
        <v>62</v>
      </c>
      <c r="G52" s="150"/>
      <c r="H52" s="156" t="s">
        <v>283</v>
      </c>
      <c r="I52" s="74"/>
      <c r="J52" s="119"/>
    </row>
    <row r="53" spans="1:10" ht="15.75" x14ac:dyDescent="0.25">
      <c r="A53" s="117">
        <v>237</v>
      </c>
      <c r="B53" s="156" t="s">
        <v>205</v>
      </c>
      <c r="C53" s="156" t="s">
        <v>206</v>
      </c>
      <c r="D53" s="59"/>
      <c r="E53" s="91"/>
      <c r="F53" s="40" t="s">
        <v>62</v>
      </c>
      <c r="G53" s="150"/>
      <c r="H53" s="156" t="s">
        <v>283</v>
      </c>
      <c r="I53" s="74"/>
      <c r="J53" s="119"/>
    </row>
    <row r="54" spans="1:10" ht="15.75" x14ac:dyDescent="0.25">
      <c r="A54" s="117">
        <v>228</v>
      </c>
      <c r="B54" s="156" t="s">
        <v>207</v>
      </c>
      <c r="C54" s="156" t="s">
        <v>208</v>
      </c>
      <c r="D54" s="40"/>
      <c r="E54" s="73"/>
      <c r="F54" s="40" t="s">
        <v>62</v>
      </c>
      <c r="G54" s="150"/>
      <c r="H54" s="156" t="s">
        <v>283</v>
      </c>
      <c r="I54" s="74"/>
      <c r="J54" s="119"/>
    </row>
    <row r="55" spans="1:10" ht="15.75" x14ac:dyDescent="0.25">
      <c r="A55" s="117">
        <v>205</v>
      </c>
      <c r="B55" s="154" t="s">
        <v>209</v>
      </c>
      <c r="C55" s="154" t="s">
        <v>210</v>
      </c>
      <c r="D55" s="40"/>
      <c r="E55" s="73"/>
      <c r="F55" s="40" t="s">
        <v>62</v>
      </c>
      <c r="G55" s="150"/>
      <c r="H55" s="154" t="s">
        <v>284</v>
      </c>
      <c r="I55" s="74"/>
      <c r="J55" s="119"/>
    </row>
    <row r="56" spans="1:10" ht="15.75" x14ac:dyDescent="0.25">
      <c r="A56" s="117">
        <v>207</v>
      </c>
      <c r="B56" s="156" t="s">
        <v>211</v>
      </c>
      <c r="C56" s="156" t="s">
        <v>212</v>
      </c>
      <c r="D56" s="59"/>
      <c r="E56" s="91"/>
      <c r="F56" s="40" t="s">
        <v>62</v>
      </c>
      <c r="G56" s="150"/>
      <c r="H56" s="156" t="s">
        <v>284</v>
      </c>
      <c r="I56" s="74"/>
      <c r="J56" s="119"/>
    </row>
    <row r="57" spans="1:10" ht="15.75" x14ac:dyDescent="0.25">
      <c r="A57" s="117">
        <v>213</v>
      </c>
      <c r="B57" s="154" t="s">
        <v>213</v>
      </c>
      <c r="C57" s="154" t="s">
        <v>214</v>
      </c>
      <c r="D57" s="40"/>
      <c r="E57" s="73"/>
      <c r="F57" s="40" t="s">
        <v>62</v>
      </c>
      <c r="G57" s="150"/>
      <c r="H57" s="154" t="s">
        <v>284</v>
      </c>
      <c r="I57" s="74"/>
      <c r="J57" s="119"/>
    </row>
    <row r="58" spans="1:10" ht="15.75" x14ac:dyDescent="0.25">
      <c r="A58" s="117">
        <v>229</v>
      </c>
      <c r="B58" s="156" t="s">
        <v>215</v>
      </c>
      <c r="C58" s="156" t="s">
        <v>216</v>
      </c>
      <c r="D58" s="59"/>
      <c r="E58" s="91"/>
      <c r="F58" s="40" t="s">
        <v>62</v>
      </c>
      <c r="G58" s="150"/>
      <c r="H58" s="156" t="s">
        <v>284</v>
      </c>
      <c r="I58" s="74"/>
      <c r="J58" s="119"/>
    </row>
    <row r="59" spans="1:10" ht="15.75" x14ac:dyDescent="0.25">
      <c r="A59" s="117">
        <v>216</v>
      </c>
      <c r="B59" s="156" t="s">
        <v>217</v>
      </c>
      <c r="C59" s="156" t="s">
        <v>218</v>
      </c>
      <c r="D59" s="40"/>
      <c r="E59" s="73"/>
      <c r="F59" s="40" t="s">
        <v>62</v>
      </c>
      <c r="G59" s="150"/>
      <c r="H59" s="156" t="s">
        <v>284</v>
      </c>
      <c r="I59" s="74"/>
      <c r="J59" s="119"/>
    </row>
    <row r="60" spans="1:10" ht="15.75" x14ac:dyDescent="0.25">
      <c r="A60" s="117">
        <v>202</v>
      </c>
      <c r="B60" s="154" t="s">
        <v>144</v>
      </c>
      <c r="C60" s="154" t="s">
        <v>219</v>
      </c>
      <c r="D60" s="40"/>
      <c r="E60" s="73"/>
      <c r="F60" s="40" t="s">
        <v>62</v>
      </c>
      <c r="G60" s="150"/>
      <c r="H60" s="154" t="s">
        <v>286</v>
      </c>
      <c r="I60" s="74"/>
      <c r="J60" s="119"/>
    </row>
    <row r="61" spans="1:10" ht="15.75" x14ac:dyDescent="0.25">
      <c r="A61" s="117">
        <v>206</v>
      </c>
      <c r="B61" s="156" t="s">
        <v>220</v>
      </c>
      <c r="C61" s="156" t="s">
        <v>221</v>
      </c>
      <c r="D61" s="40"/>
      <c r="E61" s="73"/>
      <c r="F61" s="40" t="s">
        <v>62</v>
      </c>
      <c r="G61" s="150"/>
      <c r="H61" s="156" t="s">
        <v>286</v>
      </c>
      <c r="I61" s="74"/>
      <c r="J61" s="16"/>
    </row>
    <row r="62" spans="1:10" ht="15.75" x14ac:dyDescent="0.25">
      <c r="A62" s="117">
        <v>208</v>
      </c>
      <c r="B62" s="156" t="s">
        <v>173</v>
      </c>
      <c r="C62" s="156" t="s">
        <v>222</v>
      </c>
      <c r="D62" s="59"/>
      <c r="E62" s="91"/>
      <c r="F62" s="40" t="s">
        <v>62</v>
      </c>
      <c r="G62" s="150"/>
      <c r="H62" s="156" t="s">
        <v>286</v>
      </c>
      <c r="I62" s="74"/>
      <c r="J62" s="16"/>
    </row>
    <row r="63" spans="1:10" ht="15.75" x14ac:dyDescent="0.25">
      <c r="A63" s="117">
        <v>209</v>
      </c>
      <c r="B63" s="154" t="s">
        <v>223</v>
      </c>
      <c r="C63" s="154" t="s">
        <v>219</v>
      </c>
      <c r="D63" s="40"/>
      <c r="E63" s="91"/>
      <c r="F63" s="40" t="s">
        <v>62</v>
      </c>
      <c r="G63" s="150"/>
      <c r="H63" s="154" t="s">
        <v>286</v>
      </c>
      <c r="I63" s="74"/>
      <c r="J63" s="16"/>
    </row>
    <row r="64" spans="1:10" ht="15.75" x14ac:dyDescent="0.25">
      <c r="A64" s="117">
        <v>218</v>
      </c>
      <c r="B64" s="154" t="s">
        <v>224</v>
      </c>
      <c r="C64" s="154" t="s">
        <v>225</v>
      </c>
      <c r="D64" s="40"/>
      <c r="E64" s="73"/>
      <c r="F64" s="40" t="s">
        <v>62</v>
      </c>
      <c r="G64" s="150"/>
      <c r="H64" s="154" t="s">
        <v>286</v>
      </c>
      <c r="I64" s="74"/>
      <c r="J64" s="16"/>
    </row>
    <row r="65" spans="1:10" ht="15.75" x14ac:dyDescent="0.25">
      <c r="A65" s="117">
        <v>238</v>
      </c>
      <c r="B65" s="156" t="s">
        <v>226</v>
      </c>
      <c r="C65" s="156" t="s">
        <v>227</v>
      </c>
      <c r="D65" s="40"/>
      <c r="E65" s="73"/>
      <c r="F65" s="40" t="s">
        <v>62</v>
      </c>
      <c r="G65" s="150"/>
      <c r="H65" s="156" t="s">
        <v>287</v>
      </c>
      <c r="I65" s="74"/>
      <c r="J65" s="16"/>
    </row>
    <row r="66" spans="1:10" ht="15.75" x14ac:dyDescent="0.25">
      <c r="A66" s="117">
        <v>304</v>
      </c>
      <c r="B66" s="154" t="s">
        <v>228</v>
      </c>
      <c r="C66" s="154" t="s">
        <v>229</v>
      </c>
      <c r="D66" s="40"/>
      <c r="E66" s="73"/>
      <c r="F66" s="40" t="s">
        <v>58</v>
      </c>
      <c r="G66" s="150"/>
      <c r="H66" s="154" t="s">
        <v>280</v>
      </c>
      <c r="I66" s="74"/>
      <c r="J66" s="119"/>
    </row>
    <row r="67" spans="1:10" s="78" customFormat="1" ht="15.75" x14ac:dyDescent="0.25">
      <c r="A67" s="117">
        <v>306</v>
      </c>
      <c r="B67" s="156" t="s">
        <v>230</v>
      </c>
      <c r="C67" s="156" t="s">
        <v>231</v>
      </c>
      <c r="D67" s="59"/>
      <c r="E67" s="91"/>
      <c r="F67" s="40" t="s">
        <v>58</v>
      </c>
      <c r="G67" s="150"/>
      <c r="H67" s="156" t="s">
        <v>280</v>
      </c>
      <c r="I67" s="74"/>
      <c r="J67" s="119"/>
    </row>
    <row r="68" spans="1:10" ht="15.75" x14ac:dyDescent="0.25">
      <c r="A68" s="117">
        <v>336</v>
      </c>
      <c r="B68" s="156" t="s">
        <v>232</v>
      </c>
      <c r="C68" s="156" t="s">
        <v>233</v>
      </c>
      <c r="D68" s="40"/>
      <c r="E68" s="91"/>
      <c r="F68" s="40" t="s">
        <v>58</v>
      </c>
      <c r="G68" s="150"/>
      <c r="H68" s="156" t="s">
        <v>280</v>
      </c>
      <c r="I68" s="74"/>
      <c r="J68" s="119"/>
    </row>
    <row r="69" spans="1:10" ht="15.75" x14ac:dyDescent="0.25">
      <c r="A69" s="117">
        <v>319</v>
      </c>
      <c r="B69" s="154" t="s">
        <v>234</v>
      </c>
      <c r="C69" s="154" t="s">
        <v>235</v>
      </c>
      <c r="D69" s="40"/>
      <c r="E69" s="73"/>
      <c r="F69" s="40" t="s">
        <v>58</v>
      </c>
      <c r="G69" s="150"/>
      <c r="H69" s="154" t="s">
        <v>280</v>
      </c>
      <c r="I69" s="74"/>
      <c r="J69" s="119"/>
    </row>
    <row r="70" spans="1:10" ht="15.75" x14ac:dyDescent="0.25">
      <c r="A70" s="117">
        <v>308</v>
      </c>
      <c r="B70" s="156" t="s">
        <v>236</v>
      </c>
      <c r="C70" s="156" t="s">
        <v>225</v>
      </c>
      <c r="D70" s="40"/>
      <c r="E70" s="73"/>
      <c r="F70" s="40" t="s">
        <v>58</v>
      </c>
      <c r="G70" s="150"/>
      <c r="H70" s="156" t="s">
        <v>282</v>
      </c>
      <c r="I70" s="74"/>
      <c r="J70" s="119"/>
    </row>
    <row r="71" spans="1:10" ht="15.75" x14ac:dyDescent="0.25">
      <c r="A71" s="117">
        <v>335</v>
      </c>
      <c r="B71" s="154" t="s">
        <v>237</v>
      </c>
      <c r="C71" s="154" t="s">
        <v>170</v>
      </c>
      <c r="D71" s="40"/>
      <c r="E71" s="73"/>
      <c r="F71" s="40" t="s">
        <v>58</v>
      </c>
      <c r="G71" s="150"/>
      <c r="H71" s="154" t="s">
        <v>282</v>
      </c>
      <c r="I71" s="74"/>
      <c r="J71" s="119"/>
    </row>
    <row r="72" spans="1:10" ht="15.75" x14ac:dyDescent="0.25">
      <c r="A72" s="117">
        <v>322</v>
      </c>
      <c r="B72" s="154" t="s">
        <v>238</v>
      </c>
      <c r="C72" s="154" t="s">
        <v>156</v>
      </c>
      <c r="D72" s="59"/>
      <c r="E72" s="91"/>
      <c r="F72" s="40" t="s">
        <v>58</v>
      </c>
      <c r="G72" s="150"/>
      <c r="H72" s="154" t="s">
        <v>283</v>
      </c>
      <c r="I72" s="74"/>
      <c r="J72" s="119"/>
    </row>
    <row r="73" spans="1:10" ht="15.75" x14ac:dyDescent="0.25">
      <c r="A73" s="117">
        <v>332</v>
      </c>
      <c r="B73" s="154" t="s">
        <v>239</v>
      </c>
      <c r="C73" s="154" t="s">
        <v>240</v>
      </c>
      <c r="D73" s="40"/>
      <c r="E73" s="73"/>
      <c r="F73" s="40" t="s">
        <v>58</v>
      </c>
      <c r="G73" s="150"/>
      <c r="H73" s="154" t="s">
        <v>283</v>
      </c>
      <c r="I73" s="74"/>
      <c r="J73" s="119"/>
    </row>
    <row r="74" spans="1:10" ht="15.75" x14ac:dyDescent="0.25">
      <c r="A74" s="117">
        <v>323</v>
      </c>
      <c r="B74" s="154" t="s">
        <v>241</v>
      </c>
      <c r="C74" s="154" t="s">
        <v>242</v>
      </c>
      <c r="D74" s="40"/>
      <c r="E74" s="73"/>
      <c r="F74" s="40" t="s">
        <v>58</v>
      </c>
      <c r="G74" s="150"/>
      <c r="H74" s="154" t="s">
        <v>283</v>
      </c>
      <c r="I74" s="74"/>
      <c r="J74" s="119"/>
    </row>
    <row r="75" spans="1:10" ht="15.75" x14ac:dyDescent="0.25">
      <c r="A75" s="117">
        <v>324</v>
      </c>
      <c r="B75" s="154" t="s">
        <v>243</v>
      </c>
      <c r="C75" s="154" t="s">
        <v>225</v>
      </c>
      <c r="D75" s="40"/>
      <c r="E75" s="73"/>
      <c r="F75" s="40" t="s">
        <v>58</v>
      </c>
      <c r="G75" s="150"/>
      <c r="H75" s="154" t="s">
        <v>283</v>
      </c>
      <c r="I75" s="74"/>
      <c r="J75" s="119"/>
    </row>
    <row r="76" spans="1:10" ht="15.75" x14ac:dyDescent="0.25">
      <c r="A76" s="117">
        <v>341</v>
      </c>
      <c r="B76" s="154" t="s">
        <v>244</v>
      </c>
      <c r="C76" s="154" t="s">
        <v>245</v>
      </c>
      <c r="D76" s="40"/>
      <c r="E76" s="73"/>
      <c r="F76" s="40" t="s">
        <v>58</v>
      </c>
      <c r="G76" s="150"/>
      <c r="H76" s="154" t="s">
        <v>283</v>
      </c>
      <c r="I76" s="74"/>
      <c r="J76" s="119"/>
    </row>
    <row r="77" spans="1:10" ht="15.75" x14ac:dyDescent="0.25">
      <c r="A77" s="117">
        <v>327</v>
      </c>
      <c r="B77" s="154" t="s">
        <v>246</v>
      </c>
      <c r="C77" s="154" t="s">
        <v>247</v>
      </c>
      <c r="D77" s="40"/>
      <c r="E77" s="73"/>
      <c r="F77" s="40" t="s">
        <v>58</v>
      </c>
      <c r="G77" s="150"/>
      <c r="H77" s="154" t="s">
        <v>283</v>
      </c>
      <c r="I77" s="74"/>
      <c r="J77" s="119"/>
    </row>
    <row r="78" spans="1:10" ht="15.75" x14ac:dyDescent="0.25">
      <c r="A78" s="117">
        <v>330</v>
      </c>
      <c r="B78" s="156" t="s">
        <v>248</v>
      </c>
      <c r="C78" s="156" t="s">
        <v>127</v>
      </c>
      <c r="D78" s="40"/>
      <c r="E78" s="73"/>
      <c r="F78" s="40" t="s">
        <v>58</v>
      </c>
      <c r="G78" s="150"/>
      <c r="H78" s="156" t="s">
        <v>283</v>
      </c>
      <c r="I78" s="74"/>
      <c r="J78" s="119"/>
    </row>
    <row r="79" spans="1:10" ht="15.75" x14ac:dyDescent="0.25">
      <c r="A79" s="117">
        <v>331</v>
      </c>
      <c r="B79" s="156" t="s">
        <v>249</v>
      </c>
      <c r="C79" s="156" t="s">
        <v>172</v>
      </c>
      <c r="D79" s="40"/>
      <c r="E79" s="73"/>
      <c r="F79" s="40" t="s">
        <v>58</v>
      </c>
      <c r="G79" s="150"/>
      <c r="H79" s="156" t="s">
        <v>283</v>
      </c>
      <c r="I79" s="74"/>
      <c r="J79" s="119"/>
    </row>
    <row r="80" spans="1:10" ht="15.75" x14ac:dyDescent="0.25">
      <c r="A80" s="117">
        <v>300</v>
      </c>
      <c r="B80" s="154" t="s">
        <v>110</v>
      </c>
      <c r="C80" s="154" t="s">
        <v>111</v>
      </c>
      <c r="D80" s="40"/>
      <c r="E80" s="73"/>
      <c r="F80" s="40" t="s">
        <v>58</v>
      </c>
      <c r="G80" s="150"/>
      <c r="H80" s="154" t="s">
        <v>284</v>
      </c>
      <c r="I80" s="74"/>
      <c r="J80" s="119"/>
    </row>
    <row r="81" spans="1:10" s="7" customFormat="1" ht="15.75" x14ac:dyDescent="0.25">
      <c r="A81" s="117">
        <v>303</v>
      </c>
      <c r="B81" s="154" t="s">
        <v>250</v>
      </c>
      <c r="C81" s="154" t="s">
        <v>137</v>
      </c>
      <c r="D81" s="40"/>
      <c r="E81" s="73"/>
      <c r="F81" s="40" t="s">
        <v>58</v>
      </c>
      <c r="G81" s="150"/>
      <c r="H81" s="154" t="s">
        <v>284</v>
      </c>
      <c r="I81" s="74"/>
      <c r="J81" s="119"/>
    </row>
    <row r="82" spans="1:10" ht="15.75" x14ac:dyDescent="0.25">
      <c r="A82" s="117">
        <v>307</v>
      </c>
      <c r="B82" s="156" t="s">
        <v>251</v>
      </c>
      <c r="C82" s="156" t="s">
        <v>252</v>
      </c>
      <c r="D82" s="59"/>
      <c r="E82" s="91"/>
      <c r="F82" s="40" t="s">
        <v>58</v>
      </c>
      <c r="G82" s="150"/>
      <c r="H82" s="156" t="s">
        <v>284</v>
      </c>
      <c r="I82" s="74"/>
      <c r="J82" s="119"/>
    </row>
    <row r="83" spans="1:10" ht="15.75" x14ac:dyDescent="0.25">
      <c r="A83" s="117">
        <v>343</v>
      </c>
      <c r="B83" s="154" t="s">
        <v>201</v>
      </c>
      <c r="C83" s="154" t="s">
        <v>253</v>
      </c>
      <c r="D83" s="59"/>
      <c r="E83" s="91"/>
      <c r="F83" s="40" t="s">
        <v>58</v>
      </c>
      <c r="G83" s="150"/>
      <c r="H83" s="154" t="s">
        <v>284</v>
      </c>
      <c r="I83" s="74"/>
      <c r="J83" s="119"/>
    </row>
    <row r="84" spans="1:10" ht="15.75" x14ac:dyDescent="0.25">
      <c r="A84" s="117">
        <v>310</v>
      </c>
      <c r="B84" s="156" t="s">
        <v>254</v>
      </c>
      <c r="C84" s="156" t="s">
        <v>125</v>
      </c>
      <c r="D84" s="40"/>
      <c r="E84" s="91"/>
      <c r="F84" s="40" t="s">
        <v>58</v>
      </c>
      <c r="G84" s="150"/>
      <c r="H84" s="156" t="s">
        <v>284</v>
      </c>
      <c r="I84" s="74"/>
      <c r="J84" s="16"/>
    </row>
    <row r="85" spans="1:10" ht="15.75" x14ac:dyDescent="0.25">
      <c r="A85" s="117">
        <v>334</v>
      </c>
      <c r="B85" s="154" t="s">
        <v>255</v>
      </c>
      <c r="C85" s="154" t="s">
        <v>121</v>
      </c>
      <c r="D85" s="40"/>
      <c r="E85" s="73"/>
      <c r="F85" s="40" t="s">
        <v>58</v>
      </c>
      <c r="G85" s="150"/>
      <c r="H85" s="154" t="s">
        <v>284</v>
      </c>
      <c r="I85" s="74"/>
      <c r="J85" s="119"/>
    </row>
    <row r="86" spans="1:10" ht="15.75" x14ac:dyDescent="0.25">
      <c r="A86" s="117">
        <v>349</v>
      </c>
      <c r="B86" s="154" t="s">
        <v>256</v>
      </c>
      <c r="C86" s="154" t="s">
        <v>257</v>
      </c>
      <c r="D86" s="40"/>
      <c r="E86" s="73"/>
      <c r="F86" s="40" t="s">
        <v>39</v>
      </c>
      <c r="G86" s="150"/>
      <c r="H86" s="154" t="s">
        <v>284</v>
      </c>
      <c r="I86" s="74"/>
      <c r="J86" s="119"/>
    </row>
    <row r="87" spans="1:10" ht="15.75" x14ac:dyDescent="0.25">
      <c r="A87" s="117">
        <v>315</v>
      </c>
      <c r="B87" s="154" t="s">
        <v>258</v>
      </c>
      <c r="C87" s="154" t="s">
        <v>259</v>
      </c>
      <c r="D87" s="40"/>
      <c r="E87" s="73"/>
      <c r="F87" s="40" t="s">
        <v>58</v>
      </c>
      <c r="G87" s="150"/>
      <c r="H87" s="154" t="s">
        <v>284</v>
      </c>
      <c r="I87" s="74"/>
      <c r="J87" s="119"/>
    </row>
    <row r="88" spans="1:10" ht="15.75" x14ac:dyDescent="0.25">
      <c r="A88" s="117">
        <v>317</v>
      </c>
      <c r="B88" s="156" t="s">
        <v>134</v>
      </c>
      <c r="C88" s="156" t="s">
        <v>260</v>
      </c>
      <c r="D88" s="40"/>
      <c r="E88" s="73"/>
      <c r="F88" s="40" t="s">
        <v>58</v>
      </c>
      <c r="G88" s="150"/>
      <c r="H88" s="156" t="s">
        <v>284</v>
      </c>
      <c r="I88" s="74"/>
      <c r="J88" s="119"/>
    </row>
    <row r="89" spans="1:10" ht="15.75" x14ac:dyDescent="0.25">
      <c r="A89" s="117">
        <v>320</v>
      </c>
      <c r="B89" s="154" t="s">
        <v>261</v>
      </c>
      <c r="C89" s="154" t="s">
        <v>139</v>
      </c>
      <c r="D89" s="40"/>
      <c r="E89" s="73"/>
      <c r="F89" s="40" t="s">
        <v>58</v>
      </c>
      <c r="G89" s="150"/>
      <c r="H89" s="154" t="s">
        <v>284</v>
      </c>
      <c r="I89" s="74"/>
      <c r="J89" s="119"/>
    </row>
    <row r="90" spans="1:10" ht="15.75" x14ac:dyDescent="0.25">
      <c r="A90" s="117">
        <v>311</v>
      </c>
      <c r="B90" s="154" t="s">
        <v>262</v>
      </c>
      <c r="C90" s="154" t="s">
        <v>263</v>
      </c>
      <c r="D90" s="40"/>
      <c r="E90" s="73"/>
      <c r="F90" s="40" t="s">
        <v>58</v>
      </c>
      <c r="G90" s="150"/>
      <c r="H90" s="154" t="s">
        <v>286</v>
      </c>
      <c r="I90" s="74"/>
      <c r="J90" s="119"/>
    </row>
    <row r="91" spans="1:10" ht="15.75" x14ac:dyDescent="0.25">
      <c r="A91" s="117">
        <v>14</v>
      </c>
      <c r="B91" s="154" t="s">
        <v>116</v>
      </c>
      <c r="C91" s="154" t="s">
        <v>264</v>
      </c>
      <c r="D91" s="40"/>
      <c r="E91" s="73"/>
      <c r="F91" s="40" t="s">
        <v>59</v>
      </c>
      <c r="G91" s="150"/>
      <c r="H91" s="154" t="s">
        <v>281</v>
      </c>
      <c r="I91" s="74"/>
      <c r="J91" s="119"/>
    </row>
    <row r="92" spans="1:10" ht="15.75" x14ac:dyDescent="0.25">
      <c r="A92" s="117">
        <v>7</v>
      </c>
      <c r="B92" s="156" t="s">
        <v>265</v>
      </c>
      <c r="C92" s="156" t="s">
        <v>266</v>
      </c>
      <c r="D92" s="40"/>
      <c r="E92" s="73"/>
      <c r="F92" s="40" t="s">
        <v>59</v>
      </c>
      <c r="G92" s="150"/>
      <c r="H92" s="156" t="s">
        <v>282</v>
      </c>
      <c r="I92" s="74"/>
      <c r="J92" s="119"/>
    </row>
    <row r="93" spans="1:10" ht="15.75" x14ac:dyDescent="0.25">
      <c r="A93" s="117">
        <v>5</v>
      </c>
      <c r="B93" s="154" t="s">
        <v>267</v>
      </c>
      <c r="C93" s="154" t="s">
        <v>151</v>
      </c>
      <c r="D93" s="40"/>
      <c r="E93" s="73"/>
      <c r="F93" s="40" t="s">
        <v>59</v>
      </c>
      <c r="G93" s="150"/>
      <c r="H93" s="154" t="s">
        <v>284</v>
      </c>
      <c r="I93" s="74"/>
      <c r="J93" s="119"/>
    </row>
    <row r="94" spans="1:10" ht="15.75" x14ac:dyDescent="0.25">
      <c r="A94" s="117">
        <v>6</v>
      </c>
      <c r="B94" s="154" t="s">
        <v>268</v>
      </c>
      <c r="C94" s="154" t="s">
        <v>181</v>
      </c>
      <c r="D94" s="59"/>
      <c r="E94" s="91"/>
      <c r="F94" s="40" t="s">
        <v>59</v>
      </c>
      <c r="G94" s="150"/>
      <c r="H94" s="154" t="s">
        <v>284</v>
      </c>
      <c r="I94" s="74"/>
      <c r="J94" s="119"/>
    </row>
    <row r="95" spans="1:10" ht="15.75" x14ac:dyDescent="0.25">
      <c r="A95" s="117">
        <v>1</v>
      </c>
      <c r="B95" s="156" t="s">
        <v>269</v>
      </c>
      <c r="C95" s="156" t="s">
        <v>270</v>
      </c>
      <c r="D95" s="59"/>
      <c r="E95" s="91"/>
      <c r="F95" s="40" t="s">
        <v>59</v>
      </c>
      <c r="G95" s="150"/>
      <c r="H95" s="156" t="s">
        <v>284</v>
      </c>
      <c r="I95" s="74"/>
      <c r="J95" s="119"/>
    </row>
    <row r="96" spans="1:10" ht="15.75" x14ac:dyDescent="0.25">
      <c r="A96" s="117">
        <v>2</v>
      </c>
      <c r="B96" s="156" t="s">
        <v>271</v>
      </c>
      <c r="C96" s="156" t="s">
        <v>253</v>
      </c>
      <c r="D96" s="40"/>
      <c r="E96" s="73"/>
      <c r="F96" s="40" t="s">
        <v>59</v>
      </c>
      <c r="G96" s="150"/>
      <c r="H96" s="156" t="s">
        <v>284</v>
      </c>
      <c r="I96" s="74"/>
      <c r="J96" s="119"/>
    </row>
    <row r="97" spans="1:10" ht="15.75" x14ac:dyDescent="0.25">
      <c r="A97" s="117">
        <v>3</v>
      </c>
      <c r="B97" s="154" t="s">
        <v>272</v>
      </c>
      <c r="C97" s="154" t="s">
        <v>273</v>
      </c>
      <c r="D97" s="40"/>
      <c r="E97" s="73"/>
      <c r="F97" s="40" t="s">
        <v>59</v>
      </c>
      <c r="G97" s="150"/>
      <c r="H97" s="154" t="s">
        <v>284</v>
      </c>
      <c r="I97" s="74"/>
      <c r="J97" s="119"/>
    </row>
    <row r="98" spans="1:10" ht="15.75" x14ac:dyDescent="0.25">
      <c r="A98" s="117">
        <v>21</v>
      </c>
      <c r="B98" s="154" t="s">
        <v>274</v>
      </c>
      <c r="C98" s="154" t="s">
        <v>275</v>
      </c>
      <c r="D98" s="40"/>
      <c r="E98" s="73"/>
      <c r="F98" s="40" t="s">
        <v>36</v>
      </c>
      <c r="G98" s="150"/>
      <c r="H98" s="154" t="s">
        <v>284</v>
      </c>
      <c r="I98" s="74"/>
      <c r="J98" s="119"/>
    </row>
    <row r="99" spans="1:10" ht="15.75" x14ac:dyDescent="0.25">
      <c r="A99" s="117">
        <v>12</v>
      </c>
      <c r="B99" s="156" t="s">
        <v>276</v>
      </c>
      <c r="C99" s="156" t="s">
        <v>277</v>
      </c>
      <c r="D99" s="40"/>
      <c r="E99" s="73"/>
      <c r="F99" s="40" t="s">
        <v>59</v>
      </c>
      <c r="G99" s="150"/>
      <c r="H99" s="156" t="s">
        <v>284</v>
      </c>
      <c r="I99" s="74"/>
      <c r="J99" s="119"/>
    </row>
    <row r="100" spans="1:10" ht="15.75" x14ac:dyDescent="0.25">
      <c r="A100" s="117">
        <v>4</v>
      </c>
      <c r="B100" s="156" t="s">
        <v>278</v>
      </c>
      <c r="C100" s="156" t="s">
        <v>279</v>
      </c>
      <c r="D100" s="40"/>
      <c r="E100" s="73"/>
      <c r="F100" s="40" t="s">
        <v>59</v>
      </c>
      <c r="G100" s="150"/>
      <c r="H100" s="156" t="s">
        <v>284</v>
      </c>
      <c r="I100" s="74"/>
      <c r="J100" s="119"/>
    </row>
    <row r="101" spans="1:10" ht="15.75" x14ac:dyDescent="0.25">
      <c r="A101" s="16">
        <v>305</v>
      </c>
      <c r="B101" s="156" t="s">
        <v>293</v>
      </c>
      <c r="C101" s="156" t="s">
        <v>294</v>
      </c>
      <c r="D101" s="40"/>
      <c r="E101" s="73"/>
      <c r="F101" s="40" t="s">
        <v>58</v>
      </c>
      <c r="G101" s="150"/>
      <c r="H101" s="154" t="s">
        <v>280</v>
      </c>
      <c r="I101" s="74"/>
      <c r="J101" s="119"/>
    </row>
    <row r="102" spans="1:10" ht="15.75" x14ac:dyDescent="0.25">
      <c r="A102" s="16">
        <v>204</v>
      </c>
      <c r="B102" s="72" t="s">
        <v>295</v>
      </c>
      <c r="C102" s="72" t="s">
        <v>296</v>
      </c>
      <c r="D102" s="40"/>
      <c r="E102" s="73"/>
      <c r="F102" s="40" t="s">
        <v>62</v>
      </c>
      <c r="G102" s="150"/>
      <c r="H102" s="154" t="s">
        <v>280</v>
      </c>
      <c r="I102" s="74"/>
      <c r="J102" s="119"/>
    </row>
    <row r="103" spans="1:10" ht="15.75" x14ac:dyDescent="0.25">
      <c r="A103" s="146"/>
      <c r="B103" s="72"/>
      <c r="C103" s="72"/>
      <c r="D103" s="40"/>
      <c r="E103" s="73"/>
      <c r="F103" s="40"/>
      <c r="G103" s="150"/>
      <c r="H103" s="74"/>
      <c r="I103" s="74"/>
      <c r="J103" s="119"/>
    </row>
    <row r="104" spans="1:10" ht="15.75" x14ac:dyDescent="0.25">
      <c r="A104" s="146"/>
      <c r="B104" s="72"/>
      <c r="C104" s="72"/>
      <c r="D104" s="40"/>
      <c r="E104" s="73"/>
      <c r="F104" s="40"/>
      <c r="G104" s="150"/>
      <c r="H104" s="74"/>
      <c r="I104" s="80"/>
      <c r="J104" s="79"/>
    </row>
    <row r="105" spans="1:10" ht="15.75" x14ac:dyDescent="0.25">
      <c r="A105" s="146"/>
      <c r="B105" s="58"/>
      <c r="C105" s="58"/>
      <c r="D105" s="59"/>
      <c r="E105" s="91"/>
      <c r="F105" s="40"/>
      <c r="G105" s="150"/>
      <c r="H105" s="92"/>
      <c r="I105" s="80"/>
      <c r="J105" s="79"/>
    </row>
    <row r="106" spans="1:10" ht="15.75" x14ac:dyDescent="0.25">
      <c r="A106" s="16"/>
      <c r="B106" s="72"/>
      <c r="C106" s="72"/>
      <c r="D106" s="40"/>
      <c r="E106" s="73"/>
      <c r="F106" s="40"/>
      <c r="G106" s="150"/>
      <c r="H106" s="74"/>
      <c r="I106" s="80"/>
      <c r="J106" s="79"/>
    </row>
    <row r="107" spans="1:10" ht="15.75" x14ac:dyDescent="0.25">
      <c r="A107" s="16"/>
      <c r="B107" s="60"/>
      <c r="C107" s="60"/>
      <c r="D107" s="40"/>
      <c r="E107" s="91"/>
      <c r="F107" s="40"/>
      <c r="G107" s="150"/>
      <c r="H107" s="74"/>
      <c r="I107" s="80"/>
      <c r="J107" s="79"/>
    </row>
    <row r="108" spans="1:10" ht="15.75" x14ac:dyDescent="0.25">
      <c r="A108" s="16"/>
      <c r="B108" s="72"/>
      <c r="C108" s="72"/>
      <c r="D108" s="40"/>
      <c r="E108" s="73"/>
      <c r="F108" s="40"/>
      <c r="G108" s="150"/>
      <c r="H108" s="74"/>
      <c r="I108" s="80"/>
      <c r="J108" s="79"/>
    </row>
    <row r="109" spans="1:10" ht="15.75" x14ac:dyDescent="0.25">
      <c r="A109" s="16"/>
      <c r="B109" s="72"/>
      <c r="C109" s="72"/>
      <c r="D109" s="40"/>
      <c r="E109" s="73"/>
      <c r="F109" s="40"/>
      <c r="G109" s="150"/>
      <c r="H109" s="92"/>
      <c r="I109" s="80"/>
      <c r="J109" s="79"/>
    </row>
    <row r="110" spans="1:10" ht="15.75" x14ac:dyDescent="0.25">
      <c r="A110" s="146"/>
      <c r="B110" s="72"/>
      <c r="C110" s="72"/>
      <c r="D110" s="40"/>
      <c r="E110" s="73"/>
      <c r="F110" s="40"/>
      <c r="G110" s="150"/>
      <c r="H110" s="74"/>
      <c r="I110" s="80"/>
      <c r="J110" s="79"/>
    </row>
    <row r="111" spans="1:10" ht="15.75" x14ac:dyDescent="0.25">
      <c r="A111" s="16"/>
      <c r="B111" s="72"/>
      <c r="C111" s="72"/>
      <c r="D111" s="40"/>
      <c r="E111" s="73"/>
      <c r="F111" s="40"/>
      <c r="G111" s="150"/>
      <c r="H111" s="74"/>
      <c r="I111" s="80"/>
      <c r="J111" s="79"/>
    </row>
    <row r="112" spans="1:10" ht="15.75" x14ac:dyDescent="0.25">
      <c r="A112" s="146"/>
      <c r="B112" s="72"/>
      <c r="C112" s="72"/>
      <c r="D112" s="40"/>
      <c r="E112" s="73"/>
      <c r="F112" s="40"/>
      <c r="G112" s="150"/>
      <c r="H112" s="74"/>
      <c r="I112" s="80"/>
      <c r="J112" s="79"/>
    </row>
    <row r="113" spans="1:10" ht="15.75" x14ac:dyDescent="0.25">
      <c r="A113" s="16"/>
      <c r="B113" s="72"/>
      <c r="C113" s="72"/>
      <c r="D113" s="40"/>
      <c r="E113" s="73"/>
      <c r="F113" s="40"/>
      <c r="G113" s="150"/>
      <c r="H113" s="74"/>
      <c r="I113" s="80"/>
      <c r="J113" s="79"/>
    </row>
    <row r="114" spans="1:10" ht="15.75" x14ac:dyDescent="0.25">
      <c r="A114" s="146"/>
      <c r="B114" s="72"/>
      <c r="C114" s="72"/>
      <c r="D114" s="40"/>
      <c r="E114" s="73"/>
      <c r="F114" s="40"/>
      <c r="G114" s="150"/>
      <c r="H114" s="74"/>
      <c r="I114" s="80"/>
      <c r="J114" s="79"/>
    </row>
    <row r="115" spans="1:10" ht="15.75" x14ac:dyDescent="0.25">
      <c r="A115" s="16"/>
      <c r="B115" s="72"/>
      <c r="C115" s="72"/>
      <c r="D115" s="40"/>
      <c r="E115" s="73"/>
      <c r="F115" s="40"/>
      <c r="G115" s="150"/>
      <c r="H115" s="74"/>
      <c r="I115" s="80"/>
      <c r="J115" s="79"/>
    </row>
    <row r="116" spans="1:10" ht="15.75" x14ac:dyDescent="0.25">
      <c r="A116" s="146"/>
      <c r="B116" s="72"/>
      <c r="C116" s="72"/>
      <c r="D116" s="40"/>
      <c r="E116" s="73"/>
      <c r="F116" s="40"/>
      <c r="G116" s="150"/>
      <c r="H116" s="74"/>
      <c r="I116" s="80"/>
      <c r="J116" s="79"/>
    </row>
    <row r="117" spans="1:10" ht="15.75" x14ac:dyDescent="0.25">
      <c r="A117" s="16"/>
      <c r="B117" s="72"/>
      <c r="C117" s="72"/>
      <c r="D117" s="40"/>
      <c r="E117" s="73"/>
      <c r="F117" s="40"/>
      <c r="G117" s="150"/>
      <c r="H117" s="74"/>
      <c r="I117" s="80"/>
      <c r="J117" s="79"/>
    </row>
    <row r="118" spans="1:10" ht="15.75" x14ac:dyDescent="0.25">
      <c r="A118" s="16"/>
      <c r="B118" s="72"/>
      <c r="C118" s="72"/>
      <c r="D118" s="40"/>
      <c r="E118" s="73"/>
      <c r="F118" s="40"/>
      <c r="G118" s="150"/>
      <c r="H118" s="74"/>
      <c r="I118" s="80"/>
      <c r="J118" s="79"/>
    </row>
    <row r="119" spans="1:10" ht="15.75" x14ac:dyDescent="0.25">
      <c r="A119" s="146"/>
      <c r="B119" s="72"/>
      <c r="C119" s="72"/>
      <c r="D119" s="40"/>
      <c r="E119" s="73"/>
      <c r="F119" s="40"/>
      <c r="G119" s="150"/>
      <c r="H119" s="74"/>
      <c r="I119" s="80"/>
      <c r="J119" s="79"/>
    </row>
    <row r="120" spans="1:10" ht="15.75" x14ac:dyDescent="0.25">
      <c r="A120" s="16"/>
      <c r="B120" s="72"/>
      <c r="C120" s="72"/>
      <c r="D120" s="40"/>
      <c r="E120" s="73"/>
      <c r="F120" s="40"/>
      <c r="G120" s="150"/>
      <c r="H120" s="74"/>
      <c r="I120" s="80"/>
      <c r="J120" s="79"/>
    </row>
    <row r="121" spans="1:10" ht="15.75" x14ac:dyDescent="0.25">
      <c r="A121" s="16"/>
      <c r="B121" s="72"/>
      <c r="C121" s="72"/>
      <c r="D121" s="40"/>
      <c r="E121" s="73"/>
      <c r="F121" s="40"/>
      <c r="G121" s="150"/>
      <c r="H121" s="74"/>
      <c r="I121" s="80"/>
      <c r="J121" s="79"/>
    </row>
    <row r="122" spans="1:10" ht="15.75" x14ac:dyDescent="0.25">
      <c r="A122" s="16"/>
      <c r="B122" s="72"/>
      <c r="C122" s="72"/>
      <c r="D122" s="40"/>
      <c r="E122" s="73"/>
      <c r="F122" s="40"/>
      <c r="G122" s="150"/>
      <c r="H122" s="74"/>
      <c r="I122" s="80"/>
      <c r="J122" s="79"/>
    </row>
    <row r="123" spans="1:10" ht="15.75" x14ac:dyDescent="0.25">
      <c r="A123" s="146"/>
      <c r="B123" s="72"/>
      <c r="C123" s="72"/>
      <c r="D123" s="40"/>
      <c r="E123" s="73"/>
      <c r="F123" s="40"/>
      <c r="G123" s="150"/>
      <c r="H123" s="74"/>
      <c r="I123" s="80"/>
      <c r="J123" s="79"/>
    </row>
    <row r="124" spans="1:10" ht="15.75" x14ac:dyDescent="0.25">
      <c r="A124" s="146"/>
      <c r="B124" s="72"/>
      <c r="C124" s="72"/>
      <c r="D124" s="40"/>
      <c r="E124" s="73"/>
      <c r="F124" s="40"/>
      <c r="G124" s="150"/>
      <c r="H124" s="74"/>
      <c r="I124" s="80"/>
      <c r="J124" s="79"/>
    </row>
    <row r="125" spans="1:10" ht="15.75" x14ac:dyDescent="0.25">
      <c r="A125" s="146"/>
      <c r="B125" s="72"/>
      <c r="C125" s="72"/>
      <c r="D125" s="40"/>
      <c r="E125" s="73"/>
      <c r="F125" s="40"/>
      <c r="G125" s="150"/>
      <c r="H125" s="74"/>
      <c r="I125" s="80"/>
      <c r="J125" s="79"/>
    </row>
    <row r="126" spans="1:10" ht="15.75" x14ac:dyDescent="0.25">
      <c r="A126" s="146"/>
      <c r="B126" s="72"/>
      <c r="C126" s="72"/>
      <c r="D126" s="40"/>
      <c r="E126" s="73"/>
      <c r="F126" s="40"/>
      <c r="G126" s="150"/>
      <c r="H126" s="74"/>
      <c r="I126" s="80"/>
      <c r="J126" s="79"/>
    </row>
    <row r="127" spans="1:10" ht="15.75" x14ac:dyDescent="0.25">
      <c r="A127" s="146"/>
      <c r="B127" s="72"/>
      <c r="C127" s="72"/>
      <c r="D127" s="40"/>
      <c r="E127" s="73"/>
      <c r="F127" s="40"/>
      <c r="G127" s="150"/>
      <c r="H127" s="74"/>
      <c r="I127" s="80"/>
      <c r="J127" s="79"/>
    </row>
    <row r="128" spans="1:10" ht="15.75" x14ac:dyDescent="0.25">
      <c r="A128" s="16"/>
      <c r="B128" s="72"/>
      <c r="C128" s="72"/>
      <c r="D128" s="40"/>
      <c r="E128" s="73"/>
      <c r="F128" s="40"/>
      <c r="G128" s="150"/>
      <c r="H128" s="74"/>
      <c r="I128" s="80"/>
      <c r="J128" s="79"/>
    </row>
    <row r="129" spans="1:10" ht="15.75" x14ac:dyDescent="0.25">
      <c r="A129" s="146"/>
      <c r="B129" s="72"/>
      <c r="C129" s="72"/>
      <c r="D129" s="40"/>
      <c r="E129" s="73"/>
      <c r="F129" s="40"/>
      <c r="G129" s="150"/>
      <c r="H129" s="74"/>
      <c r="I129" s="80"/>
      <c r="J129" s="79"/>
    </row>
    <row r="130" spans="1:10" ht="15.75" x14ac:dyDescent="0.25">
      <c r="A130" s="16"/>
      <c r="B130" s="72"/>
      <c r="C130" s="72"/>
      <c r="D130" s="40"/>
      <c r="E130" s="73"/>
      <c r="F130" s="40"/>
      <c r="G130" s="150"/>
      <c r="H130" s="74"/>
      <c r="I130" s="80"/>
      <c r="J130" s="79"/>
    </row>
    <row r="131" spans="1:10" ht="15.75" x14ac:dyDescent="0.25">
      <c r="A131" s="16"/>
      <c r="B131" s="72"/>
      <c r="C131" s="72"/>
      <c r="D131" s="40"/>
      <c r="E131" s="73"/>
      <c r="F131" s="40"/>
      <c r="G131" s="150"/>
      <c r="H131" s="74"/>
      <c r="I131" s="80"/>
      <c r="J131" s="79"/>
    </row>
    <row r="132" spans="1:10" ht="15.75" x14ac:dyDescent="0.25">
      <c r="A132" s="146"/>
      <c r="B132" s="72"/>
      <c r="C132" s="72"/>
      <c r="D132" s="40"/>
      <c r="E132" s="73"/>
      <c r="F132" s="40"/>
      <c r="G132" s="150"/>
      <c r="H132" s="74"/>
      <c r="I132" s="80"/>
      <c r="J132" s="79"/>
    </row>
    <row r="133" spans="1:10" ht="15.75" x14ac:dyDescent="0.25">
      <c r="A133" s="146"/>
      <c r="B133" s="72"/>
      <c r="C133" s="72"/>
      <c r="D133" s="40"/>
      <c r="E133" s="73"/>
      <c r="F133" s="40"/>
      <c r="G133" s="150"/>
      <c r="H133" s="74"/>
      <c r="I133" s="80"/>
      <c r="J133" s="79"/>
    </row>
    <row r="134" spans="1:10" ht="15.75" x14ac:dyDescent="0.25">
      <c r="A134" s="16"/>
      <c r="B134" s="72"/>
      <c r="C134" s="72"/>
      <c r="D134" s="40"/>
      <c r="E134" s="73"/>
      <c r="F134" s="40"/>
      <c r="G134" s="87"/>
      <c r="H134" s="74"/>
      <c r="I134" s="80"/>
      <c r="J134" s="79"/>
    </row>
    <row r="135" spans="1:10" ht="15.75" x14ac:dyDescent="0.25">
      <c r="A135" s="16"/>
      <c r="B135" s="72"/>
      <c r="C135" s="72"/>
      <c r="D135" s="40"/>
      <c r="E135" s="73"/>
      <c r="F135" s="40"/>
      <c r="G135" s="87"/>
      <c r="H135" s="74"/>
      <c r="I135" s="80"/>
      <c r="J135" s="79"/>
    </row>
    <row r="136" spans="1:10" ht="15.75" x14ac:dyDescent="0.25">
      <c r="A136" s="16"/>
      <c r="B136" s="72"/>
      <c r="C136" s="72"/>
      <c r="D136" s="40"/>
      <c r="E136" s="73"/>
      <c r="F136" s="40"/>
      <c r="G136" s="87"/>
      <c r="H136" s="74"/>
      <c r="I136" s="80"/>
      <c r="J136" s="79"/>
    </row>
    <row r="137" spans="1:10" ht="15.75" x14ac:dyDescent="0.25">
      <c r="A137" s="146"/>
      <c r="B137" s="72"/>
      <c r="C137" s="72"/>
      <c r="D137" s="40"/>
      <c r="E137" s="73"/>
      <c r="F137" s="40"/>
      <c r="G137" s="87"/>
      <c r="H137" s="74"/>
      <c r="I137" s="80"/>
      <c r="J137" s="79"/>
    </row>
    <row r="138" spans="1:10" ht="15.75" x14ac:dyDescent="0.25">
      <c r="A138" s="146"/>
      <c r="B138" s="72"/>
      <c r="C138" s="72"/>
      <c r="D138" s="40"/>
      <c r="E138" s="73"/>
      <c r="F138" s="40"/>
      <c r="G138" s="87"/>
      <c r="H138" s="74"/>
      <c r="I138" s="80"/>
      <c r="J138" s="79"/>
    </row>
    <row r="139" spans="1:10" ht="15.75" x14ac:dyDescent="0.25">
      <c r="A139" s="146"/>
      <c r="B139" s="72"/>
      <c r="C139" s="72"/>
      <c r="D139" s="40"/>
      <c r="E139" s="73"/>
      <c r="F139" s="40"/>
      <c r="G139" s="87"/>
      <c r="H139" s="74"/>
      <c r="I139" s="80"/>
      <c r="J139" s="79"/>
    </row>
    <row r="140" spans="1:10" ht="15.75" x14ac:dyDescent="0.25">
      <c r="A140" s="16"/>
      <c r="B140" s="72"/>
      <c r="C140" s="72"/>
      <c r="D140" s="40"/>
      <c r="E140" s="73"/>
      <c r="F140" s="40"/>
      <c r="G140" s="87"/>
      <c r="H140" s="74"/>
      <c r="I140" s="80"/>
      <c r="J140" s="79"/>
    </row>
    <row r="141" spans="1:10" ht="15.75" x14ac:dyDescent="0.25">
      <c r="A141" s="146"/>
      <c r="B141" s="72"/>
      <c r="C141" s="72"/>
      <c r="D141" s="40"/>
      <c r="E141" s="73"/>
      <c r="F141" s="40"/>
      <c r="G141" s="87"/>
      <c r="H141" s="74"/>
      <c r="I141" s="80"/>
      <c r="J141" s="79"/>
    </row>
    <row r="142" spans="1:10" ht="15.75" x14ac:dyDescent="0.25">
      <c r="A142" s="16"/>
      <c r="B142" s="72"/>
      <c r="C142" s="72"/>
      <c r="D142" s="40"/>
      <c r="E142" s="73"/>
      <c r="F142" s="40"/>
      <c r="G142" s="87"/>
      <c r="H142" s="74"/>
      <c r="I142" s="80"/>
      <c r="J142" s="79"/>
    </row>
    <row r="143" spans="1:10" ht="15.75" x14ac:dyDescent="0.25">
      <c r="A143" s="146"/>
      <c r="B143" s="72"/>
      <c r="C143" s="72"/>
      <c r="D143" s="40"/>
      <c r="E143" s="73"/>
      <c r="F143" s="40"/>
      <c r="G143" s="87"/>
      <c r="H143" s="74"/>
      <c r="I143" s="80"/>
      <c r="J143" s="79"/>
    </row>
    <row r="144" spans="1:10" ht="15.75" x14ac:dyDescent="0.25">
      <c r="A144" s="146"/>
      <c r="B144" s="72"/>
      <c r="C144" s="72"/>
      <c r="D144" s="40"/>
      <c r="E144" s="73"/>
      <c r="F144" s="40"/>
      <c r="G144" s="87"/>
      <c r="H144" s="74"/>
      <c r="I144" s="80"/>
      <c r="J144" s="79"/>
    </row>
    <row r="145" spans="1:10" x14ac:dyDescent="0.25">
      <c r="A145" s="79"/>
      <c r="B145" s="148"/>
      <c r="C145" s="148"/>
      <c r="D145" s="79"/>
      <c r="E145" s="79"/>
      <c r="F145" s="79"/>
      <c r="G145" s="79"/>
      <c r="H145" s="80"/>
      <c r="I145" s="80"/>
      <c r="J145" s="79"/>
    </row>
    <row r="146" spans="1:10" x14ac:dyDescent="0.25">
      <c r="A146" s="79"/>
      <c r="B146" s="148"/>
      <c r="C146" s="148"/>
      <c r="D146" s="79"/>
      <c r="E146" s="79"/>
      <c r="F146" s="79"/>
      <c r="G146" s="79"/>
      <c r="H146" s="80"/>
      <c r="I146" s="80"/>
      <c r="J146" s="79"/>
    </row>
    <row r="147" spans="1:10" x14ac:dyDescent="0.25">
      <c r="A147" s="79"/>
      <c r="B147" s="148"/>
      <c r="C147" s="148"/>
      <c r="D147" s="79"/>
      <c r="E147" s="79"/>
      <c r="F147" s="79"/>
      <c r="G147" s="79"/>
      <c r="H147" s="80"/>
      <c r="I147" s="80"/>
      <c r="J147" s="79"/>
    </row>
    <row r="148" spans="1:10" x14ac:dyDescent="0.25">
      <c r="A148" s="79"/>
      <c r="B148" s="148"/>
      <c r="C148" s="148"/>
      <c r="D148" s="79"/>
      <c r="E148" s="79"/>
      <c r="F148" s="79"/>
      <c r="G148" s="79"/>
      <c r="H148" s="80"/>
      <c r="I148" s="80"/>
      <c r="J148" s="79"/>
    </row>
    <row r="149" spans="1:10" x14ac:dyDescent="0.25">
      <c r="A149" s="79"/>
      <c r="B149" s="148"/>
      <c r="C149" s="148"/>
      <c r="D149" s="79"/>
      <c r="E149" s="79"/>
      <c r="F149" s="79"/>
      <c r="G149" s="79"/>
      <c r="H149" s="80"/>
      <c r="I149" s="80"/>
      <c r="J149" s="79"/>
    </row>
  </sheetData>
  <sheetProtection selectLockedCells="1" sort="0"/>
  <sortState ref="B5:H87">
    <sortCondition ref="F5:F87"/>
  </sortState>
  <phoneticPr fontId="0" type="noConversion"/>
  <dataValidations count="2">
    <dataValidation type="list" allowBlank="1" showInputMessage="1" showErrorMessage="1" sqref="F2:F144">
      <formula1>Catégories</formula1>
    </dataValidation>
    <dataValidation type="list" allowBlank="1" showInputMessage="1" showErrorMessage="1" sqref="D2:D119">
      <formula1>"F,M"</formula1>
    </dataValidation>
  </dataValidations>
  <printOptions horizontalCentered="1"/>
  <pageMargins left="0.23622047244094491" right="0.23622047244094491" top="0.74803149606299213" bottom="0.74803149606299213" header="0.31496062992125984" footer="0.31496062992125984"/>
  <pageSetup paperSize="9" scale="31" orientation="portrait" horizontalDpi="4294967293" r:id="rId1"/>
  <headerFooter>
    <oddFooter>&amp;C&amp;1#&amp;"Arial"&amp;6&amp;K626469Internal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E35"/>
  <sheetViews>
    <sheetView workbookViewId="0">
      <selection activeCell="B14" sqref="B14"/>
    </sheetView>
  </sheetViews>
  <sheetFormatPr baseColWidth="10" defaultColWidth="11.42578125" defaultRowHeight="15" x14ac:dyDescent="0.25"/>
  <cols>
    <col min="1" max="1" width="21" customWidth="1"/>
    <col min="2" max="2" width="24.140625" style="8" bestFit="1" customWidth="1"/>
    <col min="3" max="3" width="3" style="8" customWidth="1"/>
    <col min="4" max="4" width="6.28515625" style="8" customWidth="1"/>
    <col min="5" max="5" width="12.42578125" style="8" bestFit="1" customWidth="1"/>
  </cols>
  <sheetData>
    <row r="1" spans="1:5" x14ac:dyDescent="0.25">
      <c r="A1" s="34" t="s">
        <v>56</v>
      </c>
      <c r="B1" s="137" t="s">
        <v>44</v>
      </c>
    </row>
    <row r="2" spans="1:5" x14ac:dyDescent="0.25">
      <c r="A2" s="34" t="s">
        <v>55</v>
      </c>
      <c r="B2" s="8" t="s">
        <v>10</v>
      </c>
      <c r="C2" s="8" t="s">
        <v>3</v>
      </c>
      <c r="D2" s="8" t="s">
        <v>64</v>
      </c>
      <c r="E2" s="8" t="s">
        <v>43</v>
      </c>
    </row>
    <row r="3" spans="1:5" x14ac:dyDescent="0.25">
      <c r="A3" s="70" t="s">
        <v>105</v>
      </c>
      <c r="C3" s="8">
        <v>1</v>
      </c>
      <c r="E3" s="8">
        <v>1</v>
      </c>
    </row>
    <row r="4" spans="1:5" x14ac:dyDescent="0.25">
      <c r="A4" s="70" t="s">
        <v>9</v>
      </c>
      <c r="C4" s="8">
        <v>11</v>
      </c>
      <c r="E4" s="8">
        <v>11</v>
      </c>
    </row>
    <row r="5" spans="1:5" x14ac:dyDescent="0.25">
      <c r="A5" s="70" t="s">
        <v>104</v>
      </c>
      <c r="B5" s="8">
        <v>1</v>
      </c>
      <c r="C5" s="8">
        <v>27</v>
      </c>
      <c r="E5" s="8">
        <v>28</v>
      </c>
    </row>
    <row r="6" spans="1:5" x14ac:dyDescent="0.25">
      <c r="A6" s="70" t="s">
        <v>98</v>
      </c>
      <c r="C6" s="8">
        <v>3</v>
      </c>
      <c r="E6" s="8">
        <v>3</v>
      </c>
    </row>
    <row r="7" spans="1:5" x14ac:dyDescent="0.25">
      <c r="A7" s="70" t="s">
        <v>101</v>
      </c>
      <c r="B7" s="8">
        <v>1</v>
      </c>
      <c r="C7" s="8">
        <v>22</v>
      </c>
      <c r="E7" s="8">
        <v>23</v>
      </c>
    </row>
    <row r="8" spans="1:5" x14ac:dyDescent="0.25">
      <c r="A8" s="70" t="s">
        <v>106</v>
      </c>
      <c r="C8" s="8">
        <v>1</v>
      </c>
      <c r="E8" s="8">
        <v>1</v>
      </c>
    </row>
    <row r="9" spans="1:5" x14ac:dyDescent="0.25">
      <c r="A9" s="70" t="s">
        <v>108</v>
      </c>
      <c r="C9" s="8">
        <v>5</v>
      </c>
      <c r="E9" s="8">
        <v>5</v>
      </c>
    </row>
    <row r="10" spans="1:5" x14ac:dyDescent="0.25">
      <c r="A10" s="70" t="s">
        <v>107</v>
      </c>
      <c r="C10" s="8">
        <v>10</v>
      </c>
      <c r="E10" s="8">
        <v>10</v>
      </c>
    </row>
    <row r="11" spans="1:5" x14ac:dyDescent="0.25">
      <c r="A11" s="70" t="s">
        <v>64</v>
      </c>
    </row>
    <row r="12" spans="1:5" x14ac:dyDescent="0.25">
      <c r="A12" s="70" t="s">
        <v>43</v>
      </c>
      <c r="B12" s="8">
        <v>2</v>
      </c>
      <c r="C12" s="8">
        <v>80</v>
      </c>
      <c r="E12" s="8">
        <v>82</v>
      </c>
    </row>
    <row r="13" spans="1:5" x14ac:dyDescent="0.25">
      <c r="B13"/>
      <c r="C13"/>
      <c r="D13"/>
      <c r="E13"/>
    </row>
    <row r="14" spans="1:5" x14ac:dyDescent="0.25">
      <c r="B14"/>
      <c r="C14"/>
      <c r="D14"/>
      <c r="E14"/>
    </row>
    <row r="15" spans="1:5" x14ac:dyDescent="0.25">
      <c r="B15"/>
      <c r="C15"/>
      <c r="D15"/>
      <c r="E15"/>
    </row>
    <row r="16" spans="1:5" x14ac:dyDescent="0.25">
      <c r="B16"/>
      <c r="C16"/>
      <c r="D16"/>
      <c r="E16"/>
    </row>
    <row r="17" spans="1:5" x14ac:dyDescent="0.25">
      <c r="B17"/>
      <c r="C17"/>
      <c r="D17"/>
      <c r="E17"/>
    </row>
    <row r="18" spans="1:5" x14ac:dyDescent="0.25">
      <c r="B18"/>
      <c r="C18"/>
      <c r="D18"/>
      <c r="E18"/>
    </row>
    <row r="19" spans="1:5" x14ac:dyDescent="0.25">
      <c r="B19"/>
      <c r="C19"/>
      <c r="D19"/>
      <c r="E19"/>
    </row>
    <row r="21" spans="1:5" x14ac:dyDescent="0.25">
      <c r="A21" s="34" t="s">
        <v>55</v>
      </c>
      <c r="B21" s="8" t="s">
        <v>56</v>
      </c>
    </row>
    <row r="22" spans="1:5" x14ac:dyDescent="0.25">
      <c r="A22" s="70" t="s">
        <v>38</v>
      </c>
      <c r="B22" s="8">
        <v>2</v>
      </c>
    </row>
    <row r="23" spans="1:5" x14ac:dyDescent="0.25">
      <c r="A23" s="70" t="s">
        <v>61</v>
      </c>
      <c r="B23" s="8">
        <v>17</v>
      </c>
    </row>
    <row r="24" spans="1:5" x14ac:dyDescent="0.25">
      <c r="A24" s="70" t="s">
        <v>58</v>
      </c>
      <c r="B24" s="8">
        <v>24</v>
      </c>
    </row>
    <row r="25" spans="1:5" x14ac:dyDescent="0.25">
      <c r="A25" s="70" t="s">
        <v>62</v>
      </c>
      <c r="B25" s="8">
        <v>23</v>
      </c>
    </row>
    <row r="26" spans="1:5" x14ac:dyDescent="0.25">
      <c r="A26" s="70" t="s">
        <v>59</v>
      </c>
      <c r="B26" s="8">
        <v>4</v>
      </c>
    </row>
    <row r="27" spans="1:5" x14ac:dyDescent="0.25">
      <c r="A27" s="70" t="s">
        <v>60</v>
      </c>
      <c r="B27" s="8">
        <v>12</v>
      </c>
    </row>
    <row r="28" spans="1:5" x14ac:dyDescent="0.25">
      <c r="A28" s="70" t="s">
        <v>43</v>
      </c>
      <c r="B28" s="8">
        <v>82</v>
      </c>
    </row>
    <row r="29" spans="1:5" x14ac:dyDescent="0.25">
      <c r="B29"/>
    </row>
    <row r="30" spans="1:5" x14ac:dyDescent="0.25">
      <c r="B30"/>
    </row>
    <row r="31" spans="1:5" x14ac:dyDescent="0.25">
      <c r="B31"/>
    </row>
    <row r="32" spans="1:5" x14ac:dyDescent="0.25">
      <c r="A32" s="34" t="s">
        <v>54</v>
      </c>
      <c r="B32" s="8" t="s">
        <v>94</v>
      </c>
    </row>
    <row r="34" spans="1:2" x14ac:dyDescent="0.25">
      <c r="A34" s="34" t="s">
        <v>55</v>
      </c>
      <c r="B34" s="8" t="s">
        <v>56</v>
      </c>
    </row>
    <row r="35" spans="1:2" x14ac:dyDescent="0.25">
      <c r="A35" s="70" t="s">
        <v>43</v>
      </c>
    </row>
  </sheetData>
  <pageMargins left="0.7" right="0.7" top="0.75" bottom="0.75" header="0.3" footer="0.3"/>
  <pageSetup paperSize="9" orientation="portrait" horizontalDpi="4294967293" r:id="rId4"/>
  <headerFooter>
    <oddFooter>&amp;C&amp;1#&amp;"Arial"&amp;6&amp;K626469Internal</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23</vt:i4>
      </vt:variant>
      <vt:variant>
        <vt:lpstr>Plages nommées</vt:lpstr>
      </vt:variant>
      <vt:variant>
        <vt:i4>40</vt:i4>
      </vt:variant>
    </vt:vector>
  </HeadingPairs>
  <TitlesOfParts>
    <vt:vector size="63" baseType="lpstr">
      <vt:lpstr>Préinscriptions</vt:lpstr>
      <vt:lpstr>Pré I Clubs</vt:lpstr>
      <vt:lpstr>Pré Ins Poussin</vt:lpstr>
      <vt:lpstr>Pré Ins Pupilles</vt:lpstr>
      <vt:lpstr>Pré Ins Benj</vt:lpstr>
      <vt:lpstr>Pré Ins Min</vt:lpstr>
      <vt:lpstr>Pré Ins Cad</vt:lpstr>
      <vt:lpstr>Inscriptions</vt:lpstr>
      <vt:lpstr>I clubs</vt:lpstr>
      <vt:lpstr>Resultats DH</vt:lpstr>
      <vt:lpstr>Resultats Trial</vt:lpstr>
      <vt:lpstr>Resultats XC</vt:lpstr>
      <vt:lpstr>Poussin F</vt:lpstr>
      <vt:lpstr>Poussin G</vt:lpstr>
      <vt:lpstr>Pupille F</vt:lpstr>
      <vt:lpstr>Pupille G</vt:lpstr>
      <vt:lpstr>Benjamin F</vt:lpstr>
      <vt:lpstr>Benjamin G</vt:lpstr>
      <vt:lpstr>Minime G</vt:lpstr>
      <vt:lpstr>Cadet F</vt:lpstr>
      <vt:lpstr>Cadet G</vt:lpstr>
      <vt:lpstr>Modèle</vt:lpstr>
      <vt:lpstr>Paramètres</vt:lpstr>
      <vt:lpstr>Catégories</vt:lpstr>
      <vt:lpstr>Catégories_Année</vt:lpstr>
      <vt:lpstr>'Benjamin F'!Criteres</vt:lpstr>
      <vt:lpstr>'Benjamin G'!Criteres</vt:lpstr>
      <vt:lpstr>'Cadet F'!Criteres</vt:lpstr>
      <vt:lpstr>'Cadet G'!Criteres</vt:lpstr>
      <vt:lpstr>'Minime G'!Criteres</vt:lpstr>
      <vt:lpstr>Modèle!Criteres</vt:lpstr>
      <vt:lpstr>'Poussin F'!Criteres</vt:lpstr>
      <vt:lpstr>'Poussin G'!Criteres</vt:lpstr>
      <vt:lpstr>'Pupille F'!Criteres</vt:lpstr>
      <vt:lpstr>'Pupille G'!Criteres</vt:lpstr>
      <vt:lpstr>Epreuve</vt:lpstr>
      <vt:lpstr>Epreuve_prépondérante</vt:lpstr>
      <vt:lpstr>'Benjamin F'!Extraire</vt:lpstr>
      <vt:lpstr>'Benjamin G'!Extraire</vt:lpstr>
      <vt:lpstr>'Cadet F'!Extraire</vt:lpstr>
      <vt:lpstr>'Cadet G'!Extraire</vt:lpstr>
      <vt:lpstr>'Minime G'!Extraire</vt:lpstr>
      <vt:lpstr>Modèle!Extraire</vt:lpstr>
      <vt:lpstr>'Poussin F'!Extraire</vt:lpstr>
      <vt:lpstr>'Poussin G'!Extraire</vt:lpstr>
      <vt:lpstr>'Pupille F'!Extraire</vt:lpstr>
      <vt:lpstr>'Pupille G'!Extraire</vt:lpstr>
      <vt:lpstr>Liste_generale_Incrits</vt:lpstr>
      <vt:lpstr>Liste_inscrits</vt:lpstr>
      <vt:lpstr>Préinscriptions!Liste_préinscrits</vt:lpstr>
      <vt:lpstr>Opt_Chrono</vt:lpstr>
      <vt:lpstr>Opt_Pts_zone_Chrono</vt:lpstr>
      <vt:lpstr>Option_Dep_Trial</vt:lpstr>
      <vt:lpstr>Points_Classement</vt:lpstr>
      <vt:lpstr>Resultats_DH</vt:lpstr>
      <vt:lpstr>Resultats_Trial</vt:lpstr>
      <vt:lpstr>Resultats_XC</vt:lpstr>
      <vt:lpstr>'Benjamin F'!Zone_d_impression</vt:lpstr>
      <vt:lpstr>'Benjamin G'!Zone_d_impression</vt:lpstr>
      <vt:lpstr>'Cadet G'!Zone_d_impression</vt:lpstr>
      <vt:lpstr>'Poussin G'!Zone_d_impression</vt:lpstr>
      <vt:lpstr>'Pupille G'!Zone_d_impression</vt:lpstr>
      <vt:lpstr>'Resultats XC'!Zone_d_impression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dc:creator>
  <cp:lastModifiedBy>SMYKOWSKI</cp:lastModifiedBy>
  <cp:lastPrinted>2026-05-31T15:07:22Z</cp:lastPrinted>
  <dcterms:created xsi:type="dcterms:W3CDTF">2009-03-28T17:50:14Z</dcterms:created>
  <dcterms:modified xsi:type="dcterms:W3CDTF">2026-05-31T18:46:10Z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3f93e5f-d3c2-49a7-ba94-15405423c204_Enabled">
    <vt:lpwstr>true</vt:lpwstr>
  </property>
  <property fmtid="{D5CDD505-2E9C-101B-9397-08002B2CF9AE}" pid="3" name="MSIP_Label_23f93e5f-d3c2-49a7-ba94-15405423c204_SetDate">
    <vt:lpwstr>2021-06-15T09:55:56Z</vt:lpwstr>
  </property>
  <property fmtid="{D5CDD505-2E9C-101B-9397-08002B2CF9AE}" pid="4" name="MSIP_Label_23f93e5f-d3c2-49a7-ba94-15405423c204_Method">
    <vt:lpwstr>Standard</vt:lpwstr>
  </property>
  <property fmtid="{D5CDD505-2E9C-101B-9397-08002B2CF9AE}" pid="5" name="MSIP_Label_23f93e5f-d3c2-49a7-ba94-15405423c204_Name">
    <vt:lpwstr>SE Internal</vt:lpwstr>
  </property>
  <property fmtid="{D5CDD505-2E9C-101B-9397-08002B2CF9AE}" pid="6" name="MSIP_Label_23f93e5f-d3c2-49a7-ba94-15405423c204_SiteId">
    <vt:lpwstr>6e51e1ad-c54b-4b39-b598-0ffe9ae68fef</vt:lpwstr>
  </property>
  <property fmtid="{D5CDD505-2E9C-101B-9397-08002B2CF9AE}" pid="7" name="MSIP_Label_23f93e5f-d3c2-49a7-ba94-15405423c204_ActionId">
    <vt:lpwstr>e2c40eeb-cefa-458f-b6b2-49f9b41be0cb</vt:lpwstr>
  </property>
  <property fmtid="{D5CDD505-2E9C-101B-9397-08002B2CF9AE}" pid="8" name="MSIP_Label_23f93e5f-d3c2-49a7-ba94-15405423c204_ContentBits">
    <vt:lpwstr>2</vt:lpwstr>
  </property>
</Properties>
</file>